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225" windowWidth="19875" windowHeight="82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0" i="1"/>
  <c r="C27"/>
  <c r="C26"/>
  <c r="C24"/>
  <c r="C23"/>
  <c r="C22"/>
  <c r="C28" s="1"/>
  <c r="D20"/>
  <c r="D21" s="1"/>
  <c r="F18"/>
  <c r="E18"/>
  <c r="D18"/>
  <c r="C17"/>
  <c r="G16"/>
  <c r="F16"/>
  <c r="E16"/>
  <c r="D16"/>
  <c r="D15"/>
  <c r="D17" s="1"/>
  <c r="D19" s="1"/>
  <c r="N11"/>
  <c r="M11"/>
  <c r="L11"/>
  <c r="K11"/>
  <c r="J11"/>
  <c r="I11"/>
  <c r="H11"/>
  <c r="G11"/>
  <c r="O11" s="1"/>
  <c r="F11"/>
  <c r="E11"/>
  <c r="D11"/>
  <c r="C11"/>
  <c r="C18" s="1"/>
  <c r="O10"/>
  <c r="O9"/>
  <c r="O8"/>
  <c r="C19" l="1"/>
  <c r="C34"/>
  <c r="D24"/>
  <c r="D27"/>
  <c r="D31"/>
  <c r="D38" s="1"/>
  <c r="D34"/>
  <c r="H16"/>
  <c r="E20"/>
  <c r="D22"/>
  <c r="C25"/>
  <c r="D33"/>
  <c r="D30"/>
  <c r="D37" s="1"/>
  <c r="C33"/>
  <c r="D26"/>
  <c r="D23"/>
  <c r="C31"/>
  <c r="C35"/>
  <c r="C32"/>
  <c r="E15"/>
  <c r="G18"/>
  <c r="C37" l="1"/>
  <c r="E17"/>
  <c r="F15"/>
  <c r="E23"/>
  <c r="I16"/>
  <c r="H18"/>
  <c r="E33"/>
  <c r="E22"/>
  <c r="F20"/>
  <c r="E21"/>
  <c r="E26"/>
  <c r="E30"/>
  <c r="C38"/>
  <c r="D25"/>
  <c r="D28"/>
  <c r="D32"/>
  <c r="D39" s="1"/>
  <c r="D35"/>
  <c r="C39"/>
  <c r="E25" l="1"/>
  <c r="E28"/>
  <c r="E32"/>
  <c r="E35"/>
  <c r="F30"/>
  <c r="F37" s="1"/>
  <c r="F33"/>
  <c r="F22"/>
  <c r="G20"/>
  <c r="F21"/>
  <c r="F26"/>
  <c r="E19"/>
  <c r="E24"/>
  <c r="E27"/>
  <c r="E31"/>
  <c r="E34"/>
  <c r="F17"/>
  <c r="F19" s="1"/>
  <c r="G15"/>
  <c r="F23"/>
  <c r="J16"/>
  <c r="I18"/>
  <c r="E37"/>
  <c r="K16" l="1"/>
  <c r="J18"/>
  <c r="F24"/>
  <c r="F27"/>
  <c r="F31"/>
  <c r="F38" s="1"/>
  <c r="F34"/>
  <c r="E39"/>
  <c r="E38"/>
  <c r="F25"/>
  <c r="F28"/>
  <c r="F32"/>
  <c r="F39" s="1"/>
  <c r="F35"/>
  <c r="G30"/>
  <c r="G37" s="1"/>
  <c r="G33"/>
  <c r="G22"/>
  <c r="H20"/>
  <c r="G21"/>
  <c r="G26"/>
  <c r="G17"/>
  <c r="H15"/>
  <c r="G23"/>
  <c r="H30" l="1"/>
  <c r="H37" s="1"/>
  <c r="H33"/>
  <c r="H22"/>
  <c r="I20"/>
  <c r="H21"/>
  <c r="H26"/>
  <c r="G19"/>
  <c r="G34"/>
  <c r="G24"/>
  <c r="G27"/>
  <c r="G31"/>
  <c r="H23"/>
  <c r="H17"/>
  <c r="H19" s="1"/>
  <c r="I15"/>
  <c r="L16"/>
  <c r="K18"/>
  <c r="G25"/>
  <c r="G28"/>
  <c r="G32"/>
  <c r="G35"/>
  <c r="H25" l="1"/>
  <c r="H28"/>
  <c r="H32"/>
  <c r="H39" s="1"/>
  <c r="H35"/>
  <c r="I30"/>
  <c r="I37" s="1"/>
  <c r="I33"/>
  <c r="I22"/>
  <c r="J20"/>
  <c r="I21"/>
  <c r="I26"/>
  <c r="I23"/>
  <c r="I17"/>
  <c r="I19" s="1"/>
  <c r="J15"/>
  <c r="M16"/>
  <c r="L18"/>
  <c r="H31"/>
  <c r="H38" s="1"/>
  <c r="H34"/>
  <c r="H24"/>
  <c r="H27"/>
  <c r="G39"/>
  <c r="G38"/>
  <c r="N16" l="1"/>
  <c r="M18"/>
  <c r="J21"/>
  <c r="J30"/>
  <c r="J37" s="1"/>
  <c r="J33"/>
  <c r="J22"/>
  <c r="K20"/>
  <c r="J26"/>
  <c r="I35"/>
  <c r="I25"/>
  <c r="I28"/>
  <c r="I32"/>
  <c r="I27"/>
  <c r="I31"/>
  <c r="I34"/>
  <c r="I24"/>
  <c r="J23"/>
  <c r="J17"/>
  <c r="J19" s="1"/>
  <c r="K15"/>
  <c r="K21" l="1"/>
  <c r="K30"/>
  <c r="K37" s="1"/>
  <c r="K33"/>
  <c r="K22"/>
  <c r="L20"/>
  <c r="K26"/>
  <c r="N18"/>
  <c r="O18" s="1"/>
  <c r="O16" s="1"/>
  <c r="K23"/>
  <c r="K17"/>
  <c r="K19" s="1"/>
  <c r="L15"/>
  <c r="J24"/>
  <c r="J27"/>
  <c r="J31"/>
  <c r="J34"/>
  <c r="I39"/>
  <c r="J32"/>
  <c r="J39" s="1"/>
  <c r="J35"/>
  <c r="J25"/>
  <c r="J28"/>
  <c r="I38"/>
  <c r="L21" l="1"/>
  <c r="L30"/>
  <c r="L37" s="1"/>
  <c r="L33"/>
  <c r="L22"/>
  <c r="M20"/>
  <c r="L26"/>
  <c r="K24"/>
  <c r="K27"/>
  <c r="K31"/>
  <c r="K38" s="1"/>
  <c r="K34"/>
  <c r="L17"/>
  <c r="L19" s="1"/>
  <c r="M15"/>
  <c r="L23"/>
  <c r="J38"/>
  <c r="K28"/>
  <c r="K32"/>
  <c r="K35"/>
  <c r="K25"/>
  <c r="K39" l="1"/>
  <c r="M17"/>
  <c r="M19" s="1"/>
  <c r="N15"/>
  <c r="M23"/>
  <c r="L25"/>
  <c r="L28"/>
  <c r="L32"/>
  <c r="L39" s="1"/>
  <c r="L35"/>
  <c r="L24"/>
  <c r="L27"/>
  <c r="L31"/>
  <c r="L38" s="1"/>
  <c r="L34"/>
  <c r="M33"/>
  <c r="M22"/>
  <c r="N20"/>
  <c r="M21"/>
  <c r="M30"/>
  <c r="M37" s="1"/>
  <c r="M26"/>
  <c r="M25" l="1"/>
  <c r="M28"/>
  <c r="M32"/>
  <c r="M39" s="1"/>
  <c r="M35"/>
  <c r="N30"/>
  <c r="N33"/>
  <c r="O33" s="1"/>
  <c r="N22"/>
  <c r="O20"/>
  <c r="N21"/>
  <c r="N26"/>
  <c r="O26" s="1"/>
  <c r="M24"/>
  <c r="M27"/>
  <c r="M31"/>
  <c r="M38" s="1"/>
  <c r="M34"/>
  <c r="N17"/>
  <c r="N23"/>
  <c r="O23" s="1"/>
  <c r="N24" l="1"/>
  <c r="O24" s="1"/>
  <c r="B24" s="1"/>
  <c r="N27"/>
  <c r="O27" s="1"/>
  <c r="B27" s="1"/>
  <c r="O21"/>
  <c r="N31"/>
  <c r="N34"/>
  <c r="O34" s="1"/>
  <c r="B34" s="1"/>
  <c r="N37"/>
  <c r="O30"/>
  <c r="O37" s="1"/>
  <c r="N19"/>
  <c r="O17"/>
  <c r="N25"/>
  <c r="O25" s="1"/>
  <c r="B25" s="1"/>
  <c r="O22"/>
  <c r="N28"/>
  <c r="O28" s="1"/>
  <c r="B28" s="1"/>
  <c r="N32"/>
  <c r="N35"/>
  <c r="O35" s="1"/>
  <c r="B35" s="1"/>
  <c r="N38" l="1"/>
  <c r="O31"/>
  <c r="N39"/>
  <c r="O32"/>
  <c r="O15"/>
  <c r="O19"/>
  <c r="B32" l="1"/>
  <c r="O39"/>
  <c r="B39" s="1"/>
  <c r="O38"/>
  <c r="B38" s="1"/>
  <c r="B31"/>
</calcChain>
</file>

<file path=xl/sharedStrings.xml><?xml version="1.0" encoding="utf-8"?>
<sst xmlns="http://schemas.openxmlformats.org/spreadsheetml/2006/main" count="47" uniqueCount="41">
  <si>
    <t>Número:</t>
  </si>
  <si>
    <t>Referencia:</t>
  </si>
  <si>
    <t>Control de cubiertos</t>
  </si>
  <si>
    <t>Página:</t>
  </si>
  <si>
    <t xml:space="preserve">CONTROL CUBIERTOS, INGRESOS, TIQUE MEDIO 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</si>
  <si>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</si>
  <si>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</si>
  <si>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</si>
  <si>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</si>
  <si>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</si>
  <si>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</si>
  <si>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</si>
  <si>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</si>
  <si>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</si>
  <si>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</si>
  <si>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</si>
  <si>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</si>
  <si>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</si>
  <si>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</si>
  <si>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Días de apertura</t>
  </si>
  <si>
    <t>Servicios Mes</t>
  </si>
  <si>
    <t>SERVICIOS MEDIODÍA</t>
  </si>
  <si>
    <t>SERVICIOS NOCHE</t>
  </si>
  <si>
    <t>Ingresos Tiques</t>
  </si>
  <si>
    <t>Comensales serv. MEDIODÍA</t>
  </si>
  <si>
    <t>Comensales serv. NOCHE</t>
  </si>
  <si>
    <t>Total Comensales MEDIODÍA</t>
  </si>
  <si>
    <t>Total Comensales NOCHE</t>
  </si>
  <si>
    <t>TOTAL COMENSALES</t>
  </si>
  <si>
    <t>Tique medio</t>
  </si>
  <si>
    <t>.- Tique medio comida</t>
  </si>
  <si>
    <t xml:space="preserve">.- Tique medio bebida </t>
  </si>
  <si>
    <t>Ingresos medios serv. MEDIODÍA</t>
  </si>
  <si>
    <t>.- Ingr. medios servicio comida</t>
  </si>
  <si>
    <t>.- Ingr. medios servicio bebida</t>
  </si>
  <si>
    <t>Ingresos medios serv. NOCHE</t>
  </si>
  <si>
    <t>Total Ingresos MEDIODÍA</t>
  </si>
  <si>
    <t>.- Ingr. comida</t>
  </si>
  <si>
    <t>.- Ingr. bebida</t>
  </si>
  <si>
    <t>Total Ingresos NOCHE</t>
  </si>
  <si>
    <t xml:space="preserve">Total Ingresos </t>
  </si>
</sst>
</file>

<file path=xl/styles.xml><?xml version="1.0" encoding="utf-8"?>
<styleSheet xmlns="http://schemas.openxmlformats.org/spreadsheetml/2006/main">
  <numFmts count="3">
    <numFmt numFmtId="164" formatCode="_-* #,##0.00&quot; €&quot;_-;\-* #,##0.00&quot; €&quot;_-;_-* \-??&quot; €&quot;_-;_-@_-"/>
    <numFmt numFmtId="165" formatCode="#,##0_ ;\-#,##0\ "/>
    <numFmt numFmtId="166" formatCode="#,##0.00&quot; €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4" fillId="0" borderId="0" xfId="2" applyFont="1" applyFill="1" applyBorder="1" applyAlignment="1" applyProtection="1">
      <alignment horizontal="left"/>
    </xf>
    <xf numFmtId="10" fontId="5" fillId="0" borderId="0" xfId="1" applyNumberFormat="1" applyFont="1" applyFill="1" applyBorder="1" applyAlignment="1" applyProtection="1"/>
    <xf numFmtId="164" fontId="3" fillId="0" borderId="0" xfId="2" applyFont="1" applyFill="1" applyBorder="1" applyAlignment="1" applyProtection="1"/>
    <xf numFmtId="164" fontId="0" fillId="0" borderId="0" xfId="2" applyFont="1" applyFill="1" applyBorder="1" applyAlignment="1" applyProtection="1"/>
    <xf numFmtId="164" fontId="6" fillId="0" borderId="0" xfId="2" applyFont="1" applyFill="1" applyBorder="1" applyAlignment="1" applyProtection="1"/>
    <xf numFmtId="164" fontId="5" fillId="0" borderId="0" xfId="2" applyFont="1" applyFill="1" applyBorder="1" applyAlignment="1" applyProtection="1">
      <alignment horizontal="left"/>
    </xf>
    <xf numFmtId="10" fontId="3" fillId="0" borderId="0" xfId="1" applyNumberFormat="1" applyFont="1" applyFill="1" applyBorder="1" applyAlignment="1" applyProtection="1"/>
    <xf numFmtId="164" fontId="7" fillId="3" borderId="0" xfId="2" applyFont="1" applyFill="1" applyBorder="1" applyAlignment="1" applyProtection="1">
      <alignment horizontal="left"/>
    </xf>
    <xf numFmtId="164" fontId="8" fillId="4" borderId="4" xfId="2" applyFont="1" applyFill="1" applyBorder="1" applyAlignment="1" applyProtection="1">
      <alignment horizontal="center"/>
    </xf>
    <xf numFmtId="164" fontId="8" fillId="4" borderId="0" xfId="2" applyFont="1" applyFill="1" applyBorder="1" applyAlignment="1" applyProtection="1">
      <alignment horizontal="center"/>
    </xf>
    <xf numFmtId="164" fontId="5" fillId="0" borderId="0" xfId="2" applyFont="1" applyFill="1" applyBorder="1" applyAlignment="1" applyProtection="1">
      <alignment horizontal="center"/>
    </xf>
    <xf numFmtId="164" fontId="5" fillId="0" borderId="5" xfId="2" applyFont="1" applyFill="1" applyBorder="1" applyAlignment="1" applyProtection="1">
      <alignment horizontal="left"/>
    </xf>
    <xf numFmtId="10" fontId="3" fillId="0" borderId="5" xfId="1" applyNumberFormat="1" applyFont="1" applyFill="1" applyBorder="1" applyAlignment="1" applyProtection="1"/>
    <xf numFmtId="3" fontId="3" fillId="5" borderId="5" xfId="2" applyNumberFormat="1" applyFont="1" applyFill="1" applyBorder="1" applyAlignment="1" applyProtection="1">
      <alignment horizontal="center"/>
    </xf>
    <xf numFmtId="3" fontId="3" fillId="0" borderId="5" xfId="2" applyNumberFormat="1" applyFont="1" applyFill="1" applyBorder="1" applyAlignment="1" applyProtection="1">
      <alignment horizontal="center"/>
    </xf>
    <xf numFmtId="3" fontId="3" fillId="0" borderId="0" xfId="2" applyNumberFormat="1" applyFont="1" applyFill="1" applyBorder="1" applyAlignment="1" applyProtection="1">
      <alignment horizontal="center"/>
    </xf>
    <xf numFmtId="164" fontId="5" fillId="0" borderId="6" xfId="2" applyFont="1" applyFill="1" applyBorder="1" applyAlignment="1" applyProtection="1">
      <alignment horizontal="left"/>
    </xf>
    <xf numFmtId="10" fontId="3" fillId="0" borderId="6" xfId="1" applyNumberFormat="1" applyFont="1" applyFill="1" applyBorder="1" applyAlignment="1" applyProtection="1"/>
    <xf numFmtId="165" fontId="9" fillId="5" borderId="6" xfId="2" applyNumberFormat="1" applyFont="1" applyFill="1" applyBorder="1" applyAlignment="1" applyProtection="1">
      <alignment horizontal="center"/>
    </xf>
    <xf numFmtId="165" fontId="9" fillId="6" borderId="6" xfId="2" applyNumberFormat="1" applyFont="1" applyFill="1" applyBorder="1" applyAlignment="1" applyProtection="1">
      <alignment horizontal="center"/>
    </xf>
    <xf numFmtId="3" fontId="9" fillId="0" borderId="6" xfId="2" applyNumberFormat="1" applyFont="1" applyFill="1" applyBorder="1" applyAlignment="1" applyProtection="1">
      <alignment horizontal="center"/>
    </xf>
    <xf numFmtId="10" fontId="9" fillId="0" borderId="6" xfId="1" applyNumberFormat="1" applyFont="1" applyFill="1" applyBorder="1" applyAlignment="1" applyProtection="1"/>
    <xf numFmtId="3" fontId="9" fillId="5" borderId="6" xfId="2" applyNumberFormat="1" applyFont="1" applyFill="1" applyBorder="1" applyAlignment="1" applyProtection="1">
      <alignment horizontal="center"/>
    </xf>
    <xf numFmtId="3" fontId="9" fillId="6" borderId="6" xfId="2" applyNumberFormat="1" applyFont="1" applyFill="1" applyBorder="1" applyAlignment="1" applyProtection="1">
      <alignment horizontal="center"/>
    </xf>
    <xf numFmtId="164" fontId="9" fillId="0" borderId="6" xfId="2" applyFont="1" applyFill="1" applyBorder="1" applyAlignment="1" applyProtection="1">
      <alignment horizontal="left"/>
    </xf>
    <xf numFmtId="164" fontId="9" fillId="5" borderId="6" xfId="2" applyFont="1" applyFill="1" applyBorder="1" applyAlignment="1" applyProtection="1"/>
    <xf numFmtId="164" fontId="9" fillId="6" borderId="6" xfId="2" applyFont="1" applyFill="1" applyBorder="1" applyAlignment="1" applyProtection="1"/>
    <xf numFmtId="164" fontId="9" fillId="0" borderId="6" xfId="2" applyFont="1" applyFill="1" applyBorder="1" applyAlignment="1" applyProtection="1"/>
    <xf numFmtId="164" fontId="0" fillId="0" borderId="5" xfId="2" applyFont="1" applyFill="1" applyBorder="1" applyAlignment="1" applyProtection="1">
      <alignment horizontal="left"/>
    </xf>
    <xf numFmtId="10" fontId="3" fillId="5" borderId="5" xfId="1" applyNumberFormat="1" applyFont="1" applyFill="1" applyBorder="1" applyAlignment="1" applyProtection="1"/>
    <xf numFmtId="164" fontId="3" fillId="0" borderId="5" xfId="2" applyFont="1" applyFill="1" applyBorder="1" applyAlignment="1" applyProtection="1"/>
    <xf numFmtId="164" fontId="3" fillId="0" borderId="6" xfId="2" applyFont="1" applyFill="1" applyBorder="1" applyAlignment="1" applyProtection="1"/>
    <xf numFmtId="164" fontId="9" fillId="0" borderId="5" xfId="2" applyFont="1" applyFill="1" applyBorder="1" applyAlignment="1" applyProtection="1">
      <alignment horizontal="left"/>
    </xf>
    <xf numFmtId="164" fontId="9" fillId="0" borderId="5" xfId="2" applyFont="1" applyFill="1" applyBorder="1" applyAlignment="1" applyProtection="1"/>
    <xf numFmtId="164" fontId="3" fillId="0" borderId="5" xfId="2" applyFont="1" applyFill="1" applyBorder="1" applyAlignment="1" applyProtection="1">
      <alignment horizontal="left"/>
    </xf>
    <xf numFmtId="164" fontId="3" fillId="0" borderId="0" xfId="2" applyFont="1" applyFill="1" applyBorder="1" applyAlignment="1" applyProtection="1">
      <alignment horizontal="left"/>
    </xf>
    <xf numFmtId="166" fontId="9" fillId="0" borderId="6" xfId="2" applyNumberFormat="1" applyFont="1" applyFill="1" applyBorder="1" applyAlignment="1" applyProtection="1"/>
  </cellXfs>
  <cellStyles count="3">
    <cellStyle name="Euro" xfId="2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247650</xdr:rowOff>
    </xdr:from>
    <xdr:to>
      <xdr:col>8</xdr:col>
      <xdr:colOff>752475</xdr:colOff>
      <xdr:row>0</xdr:row>
      <xdr:rowOff>1149199</xdr:rowOff>
    </xdr:to>
    <xdr:pic>
      <xdr:nvPicPr>
        <xdr:cNvPr id="2" name="1 Imagen" descr="logo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9833" r="25385" b="34907"/>
        <a:stretch>
          <a:fillRect/>
        </a:stretch>
      </xdr:blipFill>
      <xdr:spPr>
        <a:xfrm>
          <a:off x="4933950" y="247650"/>
          <a:ext cx="1914525" cy="90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showGridLines="0" tabSelected="1" zoomScale="85" zoomScaleNormal="85" workbookViewId="0">
      <selection activeCell="I15" sqref="I15"/>
    </sheetView>
  </sheetViews>
  <sheetFormatPr baseColWidth="10" defaultRowHeight="15"/>
  <cols>
    <col min="15" max="15" width="13.5703125" customWidth="1"/>
  </cols>
  <sheetData>
    <row r="1" spans="1:15" ht="105" customHeight="1" thickBot="1"/>
    <row r="2" spans="1:15" ht="15.75" thickBot="1">
      <c r="A2" s="1" t="s">
        <v>0</v>
      </c>
      <c r="B2" s="2">
        <v>38</v>
      </c>
      <c r="C2" s="1" t="s">
        <v>1</v>
      </c>
      <c r="D2" s="3" t="s">
        <v>2</v>
      </c>
      <c r="E2" s="3"/>
      <c r="F2" s="3"/>
      <c r="G2" s="4"/>
      <c r="H2" s="1" t="s">
        <v>3</v>
      </c>
      <c r="I2" s="2">
        <v>300</v>
      </c>
    </row>
    <row r="4" spans="1:15" ht="18">
      <c r="A4" s="5" t="s">
        <v>4</v>
      </c>
      <c r="B4" s="6"/>
      <c r="C4" s="6"/>
      <c r="D4" s="7"/>
      <c r="E4" s="7"/>
      <c r="F4" s="8"/>
      <c r="G4" s="7"/>
      <c r="H4" s="9"/>
      <c r="I4" s="9"/>
      <c r="J4" s="7"/>
      <c r="K4" s="7"/>
      <c r="L4" s="7"/>
      <c r="M4" s="7"/>
      <c r="N4" s="7"/>
      <c r="O4" s="7"/>
    </row>
    <row r="5" spans="1:15">
      <c r="A5" s="10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>
      <c r="A6" s="12"/>
      <c r="B6" s="13" t="s">
        <v>5</v>
      </c>
      <c r="C6" s="14" t="s">
        <v>6</v>
      </c>
      <c r="D6" s="14" t="s">
        <v>7</v>
      </c>
      <c r="E6" s="14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15</v>
      </c>
      <c r="M6" s="14" t="s">
        <v>16</v>
      </c>
      <c r="N6" s="14" t="s">
        <v>17</v>
      </c>
      <c r="O6" s="14" t="s">
        <v>18</v>
      </c>
    </row>
    <row r="7" spans="1:15">
      <c r="A7" s="10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>
      <c r="A8" s="16" t="s">
        <v>19</v>
      </c>
      <c r="B8" s="17"/>
      <c r="C8" s="18">
        <v>20</v>
      </c>
      <c r="D8" s="18">
        <v>25</v>
      </c>
      <c r="E8" s="18">
        <v>27</v>
      </c>
      <c r="F8" s="18">
        <v>20</v>
      </c>
      <c r="G8" s="18">
        <v>26</v>
      </c>
      <c r="H8" s="18">
        <v>26</v>
      </c>
      <c r="I8" s="18">
        <v>26</v>
      </c>
      <c r="J8" s="18">
        <v>15</v>
      </c>
      <c r="K8" s="18">
        <v>26</v>
      </c>
      <c r="L8" s="18">
        <v>26</v>
      </c>
      <c r="M8" s="18">
        <v>26</v>
      </c>
      <c r="N8" s="18">
        <v>20</v>
      </c>
      <c r="O8" s="19">
        <f>SUM(C8:N8)</f>
        <v>283</v>
      </c>
    </row>
    <row r="9" spans="1:15">
      <c r="A9" s="16" t="s">
        <v>20</v>
      </c>
      <c r="B9" s="17"/>
      <c r="C9" s="19">
        <v>40</v>
      </c>
      <c r="D9" s="19">
        <v>50</v>
      </c>
      <c r="E9" s="19">
        <v>54</v>
      </c>
      <c r="F9" s="19">
        <v>38</v>
      </c>
      <c r="G9" s="19">
        <v>52</v>
      </c>
      <c r="H9" s="19">
        <v>52</v>
      </c>
      <c r="I9" s="19">
        <v>52</v>
      </c>
      <c r="J9" s="19">
        <v>30</v>
      </c>
      <c r="K9" s="19">
        <v>52</v>
      </c>
      <c r="L9" s="19">
        <v>52</v>
      </c>
      <c r="M9" s="19">
        <v>52</v>
      </c>
      <c r="N9" s="19">
        <v>40</v>
      </c>
      <c r="O9" s="19">
        <f>SUM(C9:N9)</f>
        <v>564</v>
      </c>
    </row>
    <row r="10" spans="1:15">
      <c r="A10" s="16" t="s">
        <v>21</v>
      </c>
      <c r="B10" s="17"/>
      <c r="C10" s="18">
        <v>20</v>
      </c>
      <c r="D10" s="18">
        <v>21</v>
      </c>
      <c r="E10" s="18">
        <v>22</v>
      </c>
      <c r="F10" s="18">
        <v>18</v>
      </c>
      <c r="G10" s="18">
        <v>21</v>
      </c>
      <c r="H10" s="18">
        <v>21</v>
      </c>
      <c r="I10" s="18">
        <v>21</v>
      </c>
      <c r="J10" s="18">
        <v>12</v>
      </c>
      <c r="K10" s="18">
        <v>21</v>
      </c>
      <c r="L10" s="18">
        <v>22</v>
      </c>
      <c r="M10" s="18">
        <v>22</v>
      </c>
      <c r="N10" s="18">
        <v>18</v>
      </c>
      <c r="O10" s="19">
        <f>SUM(C10:N10)</f>
        <v>239</v>
      </c>
    </row>
    <row r="11" spans="1:15">
      <c r="A11" s="16" t="s">
        <v>22</v>
      </c>
      <c r="B11" s="17"/>
      <c r="C11" s="19">
        <f>C8</f>
        <v>20</v>
      </c>
      <c r="D11" s="19">
        <f t="shared" ref="D11:N11" si="0">D8</f>
        <v>25</v>
      </c>
      <c r="E11" s="19">
        <f t="shared" si="0"/>
        <v>27</v>
      </c>
      <c r="F11" s="19">
        <f t="shared" si="0"/>
        <v>20</v>
      </c>
      <c r="G11" s="19">
        <f t="shared" si="0"/>
        <v>26</v>
      </c>
      <c r="H11" s="19">
        <f t="shared" si="0"/>
        <v>26</v>
      </c>
      <c r="I11" s="19">
        <f t="shared" si="0"/>
        <v>26</v>
      </c>
      <c r="J11" s="19">
        <f t="shared" si="0"/>
        <v>15</v>
      </c>
      <c r="K11" s="19">
        <f t="shared" si="0"/>
        <v>26</v>
      </c>
      <c r="L11" s="19">
        <f t="shared" si="0"/>
        <v>26</v>
      </c>
      <c r="M11" s="19">
        <f t="shared" si="0"/>
        <v>26</v>
      </c>
      <c r="N11" s="19">
        <f t="shared" si="0"/>
        <v>20</v>
      </c>
      <c r="O11" s="19">
        <f>SUM(C11:N11)</f>
        <v>283</v>
      </c>
    </row>
    <row r="12" spans="1:15">
      <c r="A12" s="10"/>
      <c r="B12" s="1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>
      <c r="A13" s="10"/>
      <c r="B13" s="1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>
      <c r="A14" s="10" t="s">
        <v>23</v>
      </c>
      <c r="B14" s="11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>
      <c r="A15" s="21" t="s">
        <v>24</v>
      </c>
      <c r="B15" s="22"/>
      <c r="C15" s="23">
        <v>25</v>
      </c>
      <c r="D15" s="24">
        <f>+C15</f>
        <v>25</v>
      </c>
      <c r="E15" s="24">
        <f t="shared" ref="E15:N16" si="1">+D15</f>
        <v>25</v>
      </c>
      <c r="F15" s="24">
        <f t="shared" si="1"/>
        <v>25</v>
      </c>
      <c r="G15" s="24">
        <f t="shared" si="1"/>
        <v>25</v>
      </c>
      <c r="H15" s="24">
        <f t="shared" si="1"/>
        <v>25</v>
      </c>
      <c r="I15" s="24">
        <f t="shared" si="1"/>
        <v>25</v>
      </c>
      <c r="J15" s="24">
        <f t="shared" si="1"/>
        <v>25</v>
      </c>
      <c r="K15" s="24">
        <f t="shared" si="1"/>
        <v>25</v>
      </c>
      <c r="L15" s="24">
        <f t="shared" si="1"/>
        <v>25</v>
      </c>
      <c r="M15" s="24">
        <f t="shared" si="1"/>
        <v>25</v>
      </c>
      <c r="N15" s="24">
        <f t="shared" si="1"/>
        <v>25</v>
      </c>
      <c r="O15" s="25">
        <f>O17/O10</f>
        <v>25</v>
      </c>
    </row>
    <row r="16" spans="1:15">
      <c r="A16" s="21" t="s">
        <v>25</v>
      </c>
      <c r="B16" s="26"/>
      <c r="C16" s="27">
        <v>40</v>
      </c>
      <c r="D16" s="28">
        <f>+C16</f>
        <v>40</v>
      </c>
      <c r="E16" s="28">
        <f t="shared" si="1"/>
        <v>40</v>
      </c>
      <c r="F16" s="28">
        <f t="shared" si="1"/>
        <v>40</v>
      </c>
      <c r="G16" s="28">
        <f t="shared" si="1"/>
        <v>40</v>
      </c>
      <c r="H16" s="28">
        <f t="shared" si="1"/>
        <v>40</v>
      </c>
      <c r="I16" s="28">
        <f t="shared" si="1"/>
        <v>40</v>
      </c>
      <c r="J16" s="28">
        <f t="shared" si="1"/>
        <v>40</v>
      </c>
      <c r="K16" s="28">
        <f t="shared" si="1"/>
        <v>40</v>
      </c>
      <c r="L16" s="28">
        <f t="shared" si="1"/>
        <v>40</v>
      </c>
      <c r="M16" s="28">
        <f t="shared" si="1"/>
        <v>40</v>
      </c>
      <c r="N16" s="28">
        <f t="shared" si="1"/>
        <v>40</v>
      </c>
      <c r="O16" s="25">
        <f>O18/O11</f>
        <v>40</v>
      </c>
    </row>
    <row r="17" spans="1:15">
      <c r="A17" s="29" t="s">
        <v>26</v>
      </c>
      <c r="B17" s="26"/>
      <c r="C17" s="25">
        <f>C15*C10</f>
        <v>500</v>
      </c>
      <c r="D17" s="25">
        <f t="shared" ref="D17:N17" si="2">D15*D10</f>
        <v>525</v>
      </c>
      <c r="E17" s="25">
        <f t="shared" si="2"/>
        <v>550</v>
      </c>
      <c r="F17" s="25">
        <f t="shared" si="2"/>
        <v>450</v>
      </c>
      <c r="G17" s="25">
        <f t="shared" si="2"/>
        <v>525</v>
      </c>
      <c r="H17" s="25">
        <f t="shared" si="2"/>
        <v>525</v>
      </c>
      <c r="I17" s="25">
        <f t="shared" si="2"/>
        <v>525</v>
      </c>
      <c r="J17" s="25">
        <f t="shared" si="2"/>
        <v>300</v>
      </c>
      <c r="K17" s="25">
        <f t="shared" si="2"/>
        <v>525</v>
      </c>
      <c r="L17" s="25">
        <f t="shared" si="2"/>
        <v>550</v>
      </c>
      <c r="M17" s="25">
        <f t="shared" si="2"/>
        <v>550</v>
      </c>
      <c r="N17" s="25">
        <f t="shared" si="2"/>
        <v>450</v>
      </c>
      <c r="O17" s="25">
        <f>SUM(C17:N17)</f>
        <v>5975</v>
      </c>
    </row>
    <row r="18" spans="1:15">
      <c r="A18" s="29" t="s">
        <v>27</v>
      </c>
      <c r="B18" s="26"/>
      <c r="C18" s="25">
        <f>+C16*C11</f>
        <v>800</v>
      </c>
      <c r="D18" s="25">
        <f t="shared" ref="D18:N18" si="3">+D16*D11</f>
        <v>1000</v>
      </c>
      <c r="E18" s="25">
        <f t="shared" si="3"/>
        <v>1080</v>
      </c>
      <c r="F18" s="25">
        <f t="shared" si="3"/>
        <v>800</v>
      </c>
      <c r="G18" s="25">
        <f t="shared" si="3"/>
        <v>1040</v>
      </c>
      <c r="H18" s="25">
        <f t="shared" si="3"/>
        <v>1040</v>
      </c>
      <c r="I18" s="25">
        <f t="shared" si="3"/>
        <v>1040</v>
      </c>
      <c r="J18" s="25">
        <f t="shared" si="3"/>
        <v>600</v>
      </c>
      <c r="K18" s="25">
        <f t="shared" si="3"/>
        <v>1040</v>
      </c>
      <c r="L18" s="25">
        <f t="shared" si="3"/>
        <v>1040</v>
      </c>
      <c r="M18" s="25">
        <f t="shared" si="3"/>
        <v>1040</v>
      </c>
      <c r="N18" s="25">
        <f t="shared" si="3"/>
        <v>800</v>
      </c>
      <c r="O18" s="25">
        <f>SUM(C18:N18)</f>
        <v>11320</v>
      </c>
    </row>
    <row r="19" spans="1:15">
      <c r="A19" s="29" t="s">
        <v>28</v>
      </c>
      <c r="B19" s="26"/>
      <c r="C19" s="25">
        <f>C17+C18</f>
        <v>1300</v>
      </c>
      <c r="D19" s="25">
        <f t="shared" ref="D19:N19" si="4">D17+D18</f>
        <v>1525</v>
      </c>
      <c r="E19" s="25">
        <f t="shared" si="4"/>
        <v>1630</v>
      </c>
      <c r="F19" s="25">
        <f t="shared" si="4"/>
        <v>1250</v>
      </c>
      <c r="G19" s="25">
        <f t="shared" si="4"/>
        <v>1565</v>
      </c>
      <c r="H19" s="25">
        <f t="shared" si="4"/>
        <v>1565</v>
      </c>
      <c r="I19" s="25">
        <f t="shared" si="4"/>
        <v>1565</v>
      </c>
      <c r="J19" s="25">
        <f t="shared" si="4"/>
        <v>900</v>
      </c>
      <c r="K19" s="25">
        <f t="shared" si="4"/>
        <v>1565</v>
      </c>
      <c r="L19" s="25">
        <f t="shared" si="4"/>
        <v>1590</v>
      </c>
      <c r="M19" s="25">
        <f t="shared" si="4"/>
        <v>1590</v>
      </c>
      <c r="N19" s="25">
        <f t="shared" si="4"/>
        <v>1250</v>
      </c>
      <c r="O19" s="25">
        <f>SUM(O17:O18)</f>
        <v>17295</v>
      </c>
    </row>
    <row r="20" spans="1:15">
      <c r="A20" s="29" t="s">
        <v>29</v>
      </c>
      <c r="B20" s="26">
        <v>1</v>
      </c>
      <c r="C20" s="30">
        <v>55</v>
      </c>
      <c r="D20" s="31">
        <f>+C20</f>
        <v>55</v>
      </c>
      <c r="E20" s="31">
        <f t="shared" ref="E20:N20" si="5">+D20</f>
        <v>55</v>
      </c>
      <c r="F20" s="31">
        <f t="shared" si="5"/>
        <v>55</v>
      </c>
      <c r="G20" s="31">
        <f t="shared" si="5"/>
        <v>55</v>
      </c>
      <c r="H20" s="31">
        <f t="shared" si="5"/>
        <v>55</v>
      </c>
      <c r="I20" s="31">
        <f t="shared" si="5"/>
        <v>55</v>
      </c>
      <c r="J20" s="31">
        <f t="shared" si="5"/>
        <v>55</v>
      </c>
      <c r="K20" s="31">
        <f t="shared" si="5"/>
        <v>55</v>
      </c>
      <c r="L20" s="31">
        <f t="shared" si="5"/>
        <v>55</v>
      </c>
      <c r="M20" s="31">
        <f t="shared" si="5"/>
        <v>55</v>
      </c>
      <c r="N20" s="31">
        <f t="shared" si="5"/>
        <v>55</v>
      </c>
      <c r="O20" s="32">
        <f>(N20+M20+L20+K20+J20+I20+H20+G20+F20+E20+D20+C20)/12</f>
        <v>55</v>
      </c>
    </row>
    <row r="21" spans="1:15">
      <c r="A21" s="33" t="s">
        <v>30</v>
      </c>
      <c r="B21" s="34">
        <v>0.7</v>
      </c>
      <c r="C21" s="35">
        <v>42</v>
      </c>
      <c r="D21" s="35">
        <f t="shared" ref="D21:N21" si="6">D20*$B$18</f>
        <v>0</v>
      </c>
      <c r="E21" s="35">
        <f t="shared" si="6"/>
        <v>0</v>
      </c>
      <c r="F21" s="35">
        <f t="shared" si="6"/>
        <v>0</v>
      </c>
      <c r="G21" s="35">
        <f t="shared" si="6"/>
        <v>0</v>
      </c>
      <c r="H21" s="35">
        <f t="shared" si="6"/>
        <v>0</v>
      </c>
      <c r="I21" s="35">
        <f t="shared" si="6"/>
        <v>0</v>
      </c>
      <c r="J21" s="35">
        <f t="shared" si="6"/>
        <v>0</v>
      </c>
      <c r="K21" s="35">
        <f t="shared" si="6"/>
        <v>0</v>
      </c>
      <c r="L21" s="35">
        <f t="shared" si="6"/>
        <v>0</v>
      </c>
      <c r="M21" s="35">
        <f t="shared" si="6"/>
        <v>0</v>
      </c>
      <c r="N21" s="35">
        <f t="shared" si="6"/>
        <v>0</v>
      </c>
      <c r="O21" s="36">
        <f>(N21+M21+L21+K21+J21+I21+H21+G21+F21+E21+D21+C21)/12</f>
        <v>3.5</v>
      </c>
    </row>
    <row r="22" spans="1:15">
      <c r="A22" s="33" t="s">
        <v>31</v>
      </c>
      <c r="B22" s="34">
        <v>0.3</v>
      </c>
      <c r="C22" s="35">
        <f>C20*$B$19</f>
        <v>0</v>
      </c>
      <c r="D22" s="35">
        <f t="shared" ref="D22:N22" si="7">D20*$B$19</f>
        <v>0</v>
      </c>
      <c r="E22" s="35">
        <f t="shared" si="7"/>
        <v>0</v>
      </c>
      <c r="F22" s="35">
        <f t="shared" si="7"/>
        <v>0</v>
      </c>
      <c r="G22" s="35">
        <f t="shared" si="7"/>
        <v>0</v>
      </c>
      <c r="H22" s="35">
        <f t="shared" si="7"/>
        <v>0</v>
      </c>
      <c r="I22" s="35">
        <f t="shared" si="7"/>
        <v>0</v>
      </c>
      <c r="J22" s="35">
        <f t="shared" si="7"/>
        <v>0</v>
      </c>
      <c r="K22" s="35">
        <f t="shared" si="7"/>
        <v>0</v>
      </c>
      <c r="L22" s="35">
        <f t="shared" si="7"/>
        <v>0</v>
      </c>
      <c r="M22" s="35">
        <f t="shared" si="7"/>
        <v>0</v>
      </c>
      <c r="N22" s="35">
        <f t="shared" si="7"/>
        <v>0</v>
      </c>
      <c r="O22" s="36">
        <f>(N22+M22+L22+K22+J22+I22+H22+G22+F22+E22+D22+C22)/12</f>
        <v>0</v>
      </c>
    </row>
    <row r="23" spans="1:15">
      <c r="A23" s="37" t="s">
        <v>32</v>
      </c>
      <c r="B23" s="26">
        <v>1</v>
      </c>
      <c r="C23" s="38">
        <f>C15*C20</f>
        <v>1375</v>
      </c>
      <c r="D23" s="38">
        <f t="shared" ref="D23:N23" si="8">D15*D20</f>
        <v>1375</v>
      </c>
      <c r="E23" s="38">
        <f t="shared" si="8"/>
        <v>1375</v>
      </c>
      <c r="F23" s="38">
        <f t="shared" si="8"/>
        <v>1375</v>
      </c>
      <c r="G23" s="38">
        <f t="shared" si="8"/>
        <v>1375</v>
      </c>
      <c r="H23" s="38">
        <f t="shared" si="8"/>
        <v>1375</v>
      </c>
      <c r="I23" s="38">
        <f t="shared" si="8"/>
        <v>1375</v>
      </c>
      <c r="J23" s="38">
        <f t="shared" si="8"/>
        <v>1375</v>
      </c>
      <c r="K23" s="38">
        <f t="shared" si="8"/>
        <v>1375</v>
      </c>
      <c r="L23" s="38">
        <f t="shared" si="8"/>
        <v>1375</v>
      </c>
      <c r="M23" s="38">
        <f t="shared" si="8"/>
        <v>1375</v>
      </c>
      <c r="N23" s="38">
        <f t="shared" si="8"/>
        <v>1375</v>
      </c>
      <c r="O23" s="38">
        <f t="shared" ref="O23:O28" si="9">SUM(C23:N23)</f>
        <v>16500</v>
      </c>
    </row>
    <row r="24" spans="1:15">
      <c r="A24" s="39" t="s">
        <v>33</v>
      </c>
      <c r="B24" s="17">
        <f>+O24/O23</f>
        <v>6.363636363636363E-2</v>
      </c>
      <c r="C24" s="35">
        <f>C21*C15</f>
        <v>1050</v>
      </c>
      <c r="D24" s="35">
        <f t="shared" ref="D24:N24" si="10">D21*D15</f>
        <v>0</v>
      </c>
      <c r="E24" s="35">
        <f t="shared" si="10"/>
        <v>0</v>
      </c>
      <c r="F24" s="35">
        <f t="shared" si="10"/>
        <v>0</v>
      </c>
      <c r="G24" s="35">
        <f t="shared" si="10"/>
        <v>0</v>
      </c>
      <c r="H24" s="35">
        <f t="shared" si="10"/>
        <v>0</v>
      </c>
      <c r="I24" s="35">
        <f t="shared" si="10"/>
        <v>0</v>
      </c>
      <c r="J24" s="35">
        <f t="shared" si="10"/>
        <v>0</v>
      </c>
      <c r="K24" s="35">
        <f t="shared" si="10"/>
        <v>0</v>
      </c>
      <c r="L24" s="35">
        <f t="shared" si="10"/>
        <v>0</v>
      </c>
      <c r="M24" s="35">
        <f t="shared" si="10"/>
        <v>0</v>
      </c>
      <c r="N24" s="35">
        <f t="shared" si="10"/>
        <v>0</v>
      </c>
      <c r="O24" s="35">
        <f t="shared" si="9"/>
        <v>1050</v>
      </c>
    </row>
    <row r="25" spans="1:15">
      <c r="A25" s="39" t="s">
        <v>34</v>
      </c>
      <c r="B25" s="17">
        <f>+O25/O23</f>
        <v>0</v>
      </c>
      <c r="C25" s="35">
        <f>C22*C15</f>
        <v>0</v>
      </c>
      <c r="D25" s="35">
        <f t="shared" ref="D25:N25" si="11">D22*D15</f>
        <v>0</v>
      </c>
      <c r="E25" s="35">
        <f t="shared" si="11"/>
        <v>0</v>
      </c>
      <c r="F25" s="35">
        <f t="shared" si="11"/>
        <v>0</v>
      </c>
      <c r="G25" s="35">
        <f t="shared" si="11"/>
        <v>0</v>
      </c>
      <c r="H25" s="35">
        <f t="shared" si="11"/>
        <v>0</v>
      </c>
      <c r="I25" s="35">
        <f t="shared" si="11"/>
        <v>0</v>
      </c>
      <c r="J25" s="35">
        <f t="shared" si="11"/>
        <v>0</v>
      </c>
      <c r="K25" s="35">
        <f t="shared" si="11"/>
        <v>0</v>
      </c>
      <c r="L25" s="35">
        <f t="shared" si="11"/>
        <v>0</v>
      </c>
      <c r="M25" s="35">
        <f t="shared" si="11"/>
        <v>0</v>
      </c>
      <c r="N25" s="35">
        <f t="shared" si="11"/>
        <v>0</v>
      </c>
      <c r="O25" s="35">
        <f t="shared" si="9"/>
        <v>0</v>
      </c>
    </row>
    <row r="26" spans="1:15">
      <c r="A26" s="37" t="s">
        <v>35</v>
      </c>
      <c r="B26" s="26">
        <v>1</v>
      </c>
      <c r="C26" s="38">
        <f t="shared" ref="C26:N26" si="12">+C16*C20</f>
        <v>2200</v>
      </c>
      <c r="D26" s="38">
        <f t="shared" si="12"/>
        <v>2200</v>
      </c>
      <c r="E26" s="38">
        <f t="shared" si="12"/>
        <v>2200</v>
      </c>
      <c r="F26" s="38">
        <f t="shared" si="12"/>
        <v>2200</v>
      </c>
      <c r="G26" s="38">
        <f t="shared" si="12"/>
        <v>2200</v>
      </c>
      <c r="H26" s="38">
        <f t="shared" si="12"/>
        <v>2200</v>
      </c>
      <c r="I26" s="38">
        <f t="shared" si="12"/>
        <v>2200</v>
      </c>
      <c r="J26" s="38">
        <f t="shared" si="12"/>
        <v>2200</v>
      </c>
      <c r="K26" s="38">
        <f t="shared" si="12"/>
        <v>2200</v>
      </c>
      <c r="L26" s="38">
        <f t="shared" si="12"/>
        <v>2200</v>
      </c>
      <c r="M26" s="38">
        <f t="shared" si="12"/>
        <v>2200</v>
      </c>
      <c r="N26" s="38">
        <f t="shared" si="12"/>
        <v>2200</v>
      </c>
      <c r="O26" s="38">
        <f t="shared" si="9"/>
        <v>26400</v>
      </c>
    </row>
    <row r="27" spans="1:15">
      <c r="A27" s="39" t="s">
        <v>33</v>
      </c>
      <c r="B27" s="17">
        <f>+O27/O26</f>
        <v>6.363636363636363E-2</v>
      </c>
      <c r="C27" s="35">
        <f t="shared" ref="C27:N27" si="13">+C21*C16</f>
        <v>1680</v>
      </c>
      <c r="D27" s="35">
        <f t="shared" si="13"/>
        <v>0</v>
      </c>
      <c r="E27" s="35">
        <f t="shared" si="13"/>
        <v>0</v>
      </c>
      <c r="F27" s="35">
        <f t="shared" si="13"/>
        <v>0</v>
      </c>
      <c r="G27" s="35">
        <f t="shared" si="13"/>
        <v>0</v>
      </c>
      <c r="H27" s="35">
        <f t="shared" si="13"/>
        <v>0</v>
      </c>
      <c r="I27" s="35">
        <f t="shared" si="13"/>
        <v>0</v>
      </c>
      <c r="J27" s="35">
        <f t="shared" si="13"/>
        <v>0</v>
      </c>
      <c r="K27" s="35">
        <f t="shared" si="13"/>
        <v>0</v>
      </c>
      <c r="L27" s="35">
        <f t="shared" si="13"/>
        <v>0</v>
      </c>
      <c r="M27" s="35">
        <f t="shared" si="13"/>
        <v>0</v>
      </c>
      <c r="N27" s="35">
        <f t="shared" si="13"/>
        <v>0</v>
      </c>
      <c r="O27" s="35">
        <f t="shared" si="9"/>
        <v>1680</v>
      </c>
    </row>
    <row r="28" spans="1:15">
      <c r="A28" s="39" t="s">
        <v>34</v>
      </c>
      <c r="B28" s="17">
        <f>+O28/O26</f>
        <v>0</v>
      </c>
      <c r="C28" s="35">
        <f t="shared" ref="C28:N28" si="14">+C22*C16</f>
        <v>0</v>
      </c>
      <c r="D28" s="35">
        <f t="shared" si="14"/>
        <v>0</v>
      </c>
      <c r="E28" s="35">
        <f t="shared" si="14"/>
        <v>0</v>
      </c>
      <c r="F28" s="35">
        <f t="shared" si="14"/>
        <v>0</v>
      </c>
      <c r="G28" s="35">
        <f t="shared" si="14"/>
        <v>0</v>
      </c>
      <c r="H28" s="35">
        <f t="shared" si="14"/>
        <v>0</v>
      </c>
      <c r="I28" s="35">
        <f t="shared" si="14"/>
        <v>0</v>
      </c>
      <c r="J28" s="35">
        <f t="shared" si="14"/>
        <v>0</v>
      </c>
      <c r="K28" s="35">
        <f t="shared" si="14"/>
        <v>0</v>
      </c>
      <c r="L28" s="35">
        <f t="shared" si="14"/>
        <v>0</v>
      </c>
      <c r="M28" s="35">
        <f t="shared" si="14"/>
        <v>0</v>
      </c>
      <c r="N28" s="35">
        <f t="shared" si="14"/>
        <v>0</v>
      </c>
      <c r="O28" s="35">
        <f t="shared" si="9"/>
        <v>0</v>
      </c>
    </row>
    <row r="29" spans="1:15">
      <c r="A29" s="40"/>
      <c r="B29" s="11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A30" s="29" t="s">
        <v>36</v>
      </c>
      <c r="B30" s="26">
        <v>1</v>
      </c>
      <c r="C30" s="41">
        <f>+C20*C15*C10</f>
        <v>27500</v>
      </c>
      <c r="D30" s="41">
        <f t="shared" ref="D30:N30" si="15">+D20*D15*D10</f>
        <v>28875</v>
      </c>
      <c r="E30" s="41">
        <f t="shared" si="15"/>
        <v>30250</v>
      </c>
      <c r="F30" s="41">
        <f t="shared" si="15"/>
        <v>24750</v>
      </c>
      <c r="G30" s="41">
        <f t="shared" si="15"/>
        <v>28875</v>
      </c>
      <c r="H30" s="41">
        <f t="shared" si="15"/>
        <v>28875</v>
      </c>
      <c r="I30" s="41">
        <f t="shared" si="15"/>
        <v>28875</v>
      </c>
      <c r="J30" s="41">
        <f t="shared" si="15"/>
        <v>16500</v>
      </c>
      <c r="K30" s="41">
        <f t="shared" si="15"/>
        <v>28875</v>
      </c>
      <c r="L30" s="41">
        <f t="shared" si="15"/>
        <v>30250</v>
      </c>
      <c r="M30" s="41">
        <f t="shared" si="15"/>
        <v>30250</v>
      </c>
      <c r="N30" s="41">
        <f t="shared" si="15"/>
        <v>24750</v>
      </c>
      <c r="O30" s="41">
        <f t="shared" ref="O30:O35" si="16">SUM(C30:N30)</f>
        <v>328625</v>
      </c>
    </row>
    <row r="31" spans="1:15">
      <c r="A31" s="39" t="s">
        <v>37</v>
      </c>
      <c r="B31" s="17">
        <f>+O31/O30</f>
        <v>6.3902624572080638E-2</v>
      </c>
      <c r="C31" s="35">
        <f>C21*C17</f>
        <v>21000</v>
      </c>
      <c r="D31" s="35">
        <f t="shared" ref="D31:N31" si="17">D21*D17</f>
        <v>0</v>
      </c>
      <c r="E31" s="35">
        <f t="shared" si="17"/>
        <v>0</v>
      </c>
      <c r="F31" s="35">
        <f t="shared" si="17"/>
        <v>0</v>
      </c>
      <c r="G31" s="35">
        <f t="shared" si="17"/>
        <v>0</v>
      </c>
      <c r="H31" s="35">
        <f t="shared" si="17"/>
        <v>0</v>
      </c>
      <c r="I31" s="35">
        <f t="shared" si="17"/>
        <v>0</v>
      </c>
      <c r="J31" s="35">
        <f t="shared" si="17"/>
        <v>0</v>
      </c>
      <c r="K31" s="35">
        <f t="shared" si="17"/>
        <v>0</v>
      </c>
      <c r="L31" s="35">
        <f t="shared" si="17"/>
        <v>0</v>
      </c>
      <c r="M31" s="35">
        <f t="shared" si="17"/>
        <v>0</v>
      </c>
      <c r="N31" s="35">
        <f t="shared" si="17"/>
        <v>0</v>
      </c>
      <c r="O31" s="35">
        <f t="shared" si="16"/>
        <v>21000</v>
      </c>
    </row>
    <row r="32" spans="1:15">
      <c r="A32" s="39" t="s">
        <v>38</v>
      </c>
      <c r="B32" s="17">
        <f>+O32/O30</f>
        <v>0</v>
      </c>
      <c r="C32" s="35">
        <f>C22*C17</f>
        <v>0</v>
      </c>
      <c r="D32" s="35">
        <f t="shared" ref="D32:N32" si="18">D22*D17</f>
        <v>0</v>
      </c>
      <c r="E32" s="35">
        <f t="shared" si="18"/>
        <v>0</v>
      </c>
      <c r="F32" s="35">
        <f t="shared" si="18"/>
        <v>0</v>
      </c>
      <c r="G32" s="35">
        <f t="shared" si="18"/>
        <v>0</v>
      </c>
      <c r="H32" s="35">
        <f t="shared" si="18"/>
        <v>0</v>
      </c>
      <c r="I32" s="35">
        <f t="shared" si="18"/>
        <v>0</v>
      </c>
      <c r="J32" s="35">
        <f t="shared" si="18"/>
        <v>0</v>
      </c>
      <c r="K32" s="35">
        <f t="shared" si="18"/>
        <v>0</v>
      </c>
      <c r="L32" s="35">
        <f t="shared" si="18"/>
        <v>0</v>
      </c>
      <c r="M32" s="35">
        <f t="shared" si="18"/>
        <v>0</v>
      </c>
      <c r="N32" s="35">
        <f t="shared" si="18"/>
        <v>0</v>
      </c>
      <c r="O32" s="35">
        <f t="shared" si="16"/>
        <v>0</v>
      </c>
    </row>
    <row r="33" spans="1:15">
      <c r="A33" s="29" t="s">
        <v>39</v>
      </c>
      <c r="B33" s="26">
        <v>1</v>
      </c>
      <c r="C33" s="41">
        <f>+C20*C16*C11</f>
        <v>44000</v>
      </c>
      <c r="D33" s="41">
        <f t="shared" ref="D33:N33" si="19">+D20*D16*D11</f>
        <v>55000</v>
      </c>
      <c r="E33" s="41">
        <f t="shared" si="19"/>
        <v>59400</v>
      </c>
      <c r="F33" s="41">
        <f t="shared" si="19"/>
        <v>44000</v>
      </c>
      <c r="G33" s="41">
        <f t="shared" si="19"/>
        <v>57200</v>
      </c>
      <c r="H33" s="41">
        <f t="shared" si="19"/>
        <v>57200</v>
      </c>
      <c r="I33" s="41">
        <f t="shared" si="19"/>
        <v>57200</v>
      </c>
      <c r="J33" s="41">
        <f t="shared" si="19"/>
        <v>33000</v>
      </c>
      <c r="K33" s="41">
        <f t="shared" si="19"/>
        <v>57200</v>
      </c>
      <c r="L33" s="41">
        <f t="shared" si="19"/>
        <v>57200</v>
      </c>
      <c r="M33" s="41">
        <f t="shared" si="19"/>
        <v>57200</v>
      </c>
      <c r="N33" s="41">
        <f t="shared" si="19"/>
        <v>44000</v>
      </c>
      <c r="O33" s="41">
        <f t="shared" si="16"/>
        <v>622600</v>
      </c>
    </row>
    <row r="34" spans="1:15">
      <c r="A34" s="39" t="s">
        <v>37</v>
      </c>
      <c r="B34" s="17">
        <f>+O34/O33</f>
        <v>5.3967234179248313E-2</v>
      </c>
      <c r="C34" s="35">
        <f t="shared" ref="C34:N34" si="20">+C21*C18</f>
        <v>33600</v>
      </c>
      <c r="D34" s="35">
        <f t="shared" si="20"/>
        <v>0</v>
      </c>
      <c r="E34" s="35">
        <f t="shared" si="20"/>
        <v>0</v>
      </c>
      <c r="F34" s="35">
        <f t="shared" si="20"/>
        <v>0</v>
      </c>
      <c r="G34" s="35">
        <f t="shared" si="20"/>
        <v>0</v>
      </c>
      <c r="H34" s="35">
        <f t="shared" si="20"/>
        <v>0</v>
      </c>
      <c r="I34" s="35">
        <f t="shared" si="20"/>
        <v>0</v>
      </c>
      <c r="J34" s="35">
        <f t="shared" si="20"/>
        <v>0</v>
      </c>
      <c r="K34" s="35">
        <f t="shared" si="20"/>
        <v>0</v>
      </c>
      <c r="L34" s="35">
        <f t="shared" si="20"/>
        <v>0</v>
      </c>
      <c r="M34" s="35">
        <f t="shared" si="20"/>
        <v>0</v>
      </c>
      <c r="N34" s="35">
        <f t="shared" si="20"/>
        <v>0</v>
      </c>
      <c r="O34" s="35">
        <f t="shared" si="16"/>
        <v>33600</v>
      </c>
    </row>
    <row r="35" spans="1:15">
      <c r="A35" s="39" t="s">
        <v>38</v>
      </c>
      <c r="B35" s="17">
        <f>+O35/O33</f>
        <v>0</v>
      </c>
      <c r="C35" s="35">
        <f t="shared" ref="C35:N35" si="21">+C22*C18</f>
        <v>0</v>
      </c>
      <c r="D35" s="35">
        <f t="shared" si="21"/>
        <v>0</v>
      </c>
      <c r="E35" s="35">
        <f t="shared" si="21"/>
        <v>0</v>
      </c>
      <c r="F35" s="35">
        <f t="shared" si="21"/>
        <v>0</v>
      </c>
      <c r="G35" s="35">
        <f t="shared" si="21"/>
        <v>0</v>
      </c>
      <c r="H35" s="35">
        <f t="shared" si="21"/>
        <v>0</v>
      </c>
      <c r="I35" s="35">
        <f t="shared" si="21"/>
        <v>0</v>
      </c>
      <c r="J35" s="35">
        <f t="shared" si="21"/>
        <v>0</v>
      </c>
      <c r="K35" s="35">
        <f t="shared" si="21"/>
        <v>0</v>
      </c>
      <c r="L35" s="35">
        <f t="shared" si="21"/>
        <v>0</v>
      </c>
      <c r="M35" s="35">
        <f t="shared" si="21"/>
        <v>0</v>
      </c>
      <c r="N35" s="35">
        <f t="shared" si="21"/>
        <v>0</v>
      </c>
      <c r="O35" s="35">
        <f t="shared" si="16"/>
        <v>0</v>
      </c>
    </row>
    <row r="36" spans="1:15">
      <c r="A36" s="40"/>
      <c r="B36" s="1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>
      <c r="A37" s="29" t="s">
        <v>40</v>
      </c>
      <c r="B37" s="26">
        <v>1</v>
      </c>
      <c r="C37" s="41">
        <f>C30+C33</f>
        <v>71500</v>
      </c>
      <c r="D37" s="41">
        <f t="shared" ref="D37:O39" si="22">D30+D33</f>
        <v>83875</v>
      </c>
      <c r="E37" s="41">
        <f t="shared" si="22"/>
        <v>89650</v>
      </c>
      <c r="F37" s="41">
        <f t="shared" si="22"/>
        <v>68750</v>
      </c>
      <c r="G37" s="41">
        <f t="shared" si="22"/>
        <v>86075</v>
      </c>
      <c r="H37" s="41">
        <f t="shared" si="22"/>
        <v>86075</v>
      </c>
      <c r="I37" s="41">
        <f t="shared" si="22"/>
        <v>86075</v>
      </c>
      <c r="J37" s="41">
        <f t="shared" si="22"/>
        <v>49500</v>
      </c>
      <c r="K37" s="41">
        <f t="shared" si="22"/>
        <v>86075</v>
      </c>
      <c r="L37" s="41">
        <f t="shared" si="22"/>
        <v>87450</v>
      </c>
      <c r="M37" s="41">
        <f t="shared" si="22"/>
        <v>87450</v>
      </c>
      <c r="N37" s="41">
        <f t="shared" si="22"/>
        <v>68750</v>
      </c>
      <c r="O37" s="41">
        <f>O30+O33</f>
        <v>951225</v>
      </c>
    </row>
    <row r="38" spans="1:15">
      <c r="A38" s="39" t="s">
        <v>37</v>
      </c>
      <c r="B38" s="17">
        <f>+O38/O37</f>
        <v>5.7399668848064335E-2</v>
      </c>
      <c r="C38" s="35">
        <f>C31+C34</f>
        <v>54600</v>
      </c>
      <c r="D38" s="35">
        <f t="shared" si="22"/>
        <v>0</v>
      </c>
      <c r="E38" s="35">
        <f t="shared" si="22"/>
        <v>0</v>
      </c>
      <c r="F38" s="35">
        <f t="shared" si="22"/>
        <v>0</v>
      </c>
      <c r="G38" s="35">
        <f t="shared" si="22"/>
        <v>0</v>
      </c>
      <c r="H38" s="35">
        <f t="shared" si="22"/>
        <v>0</v>
      </c>
      <c r="I38" s="35">
        <f t="shared" si="22"/>
        <v>0</v>
      </c>
      <c r="J38" s="35">
        <f t="shared" si="22"/>
        <v>0</v>
      </c>
      <c r="K38" s="35">
        <f t="shared" si="22"/>
        <v>0</v>
      </c>
      <c r="L38" s="35">
        <f t="shared" si="22"/>
        <v>0</v>
      </c>
      <c r="M38" s="35">
        <f t="shared" si="22"/>
        <v>0</v>
      </c>
      <c r="N38" s="35">
        <f t="shared" si="22"/>
        <v>0</v>
      </c>
      <c r="O38" s="35">
        <f t="shared" si="22"/>
        <v>54600</v>
      </c>
    </row>
    <row r="39" spans="1:15">
      <c r="A39" s="39" t="s">
        <v>38</v>
      </c>
      <c r="B39" s="17">
        <f>+O39/O37</f>
        <v>0</v>
      </c>
      <c r="C39" s="35">
        <f>C32+C35</f>
        <v>0</v>
      </c>
      <c r="D39" s="35">
        <f t="shared" si="22"/>
        <v>0</v>
      </c>
      <c r="E39" s="35">
        <f t="shared" si="22"/>
        <v>0</v>
      </c>
      <c r="F39" s="35">
        <f t="shared" si="22"/>
        <v>0</v>
      </c>
      <c r="G39" s="35">
        <f t="shared" si="22"/>
        <v>0</v>
      </c>
      <c r="H39" s="35">
        <f t="shared" si="22"/>
        <v>0</v>
      </c>
      <c r="I39" s="35">
        <f t="shared" si="22"/>
        <v>0</v>
      </c>
      <c r="J39" s="35">
        <f t="shared" si="22"/>
        <v>0</v>
      </c>
      <c r="K39" s="35">
        <f t="shared" si="22"/>
        <v>0</v>
      </c>
      <c r="L39" s="35">
        <f t="shared" si="22"/>
        <v>0</v>
      </c>
      <c r="M39" s="35">
        <f t="shared" si="22"/>
        <v>0</v>
      </c>
      <c r="N39" s="35">
        <f t="shared" si="22"/>
        <v>0</v>
      </c>
      <c r="O39" s="35">
        <f t="shared" si="22"/>
        <v>0</v>
      </c>
    </row>
  </sheetData>
  <mergeCells count="1">
    <mergeCell ref="D2:G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Angel</cp:lastModifiedBy>
  <cp:lastPrinted>2020-05-21T15:02:44Z</cp:lastPrinted>
  <dcterms:created xsi:type="dcterms:W3CDTF">2020-05-21T14:59:06Z</dcterms:created>
  <dcterms:modified xsi:type="dcterms:W3CDTF">2020-05-21T15:12:15Z</dcterms:modified>
</cp:coreProperties>
</file>