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52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38" i="1"/>
  <c r="K28"/>
  <c r="K27"/>
  <c r="K26"/>
  <c r="K29" s="1"/>
  <c r="G32" s="1"/>
  <c r="K21"/>
  <c r="K19"/>
  <c r="K18"/>
  <c r="K17"/>
  <c r="K15"/>
  <c r="K14"/>
  <c r="K13"/>
  <c r="K12"/>
  <c r="K11"/>
  <c r="K9"/>
  <c r="K22" s="1"/>
  <c r="G31" l="1"/>
  <c r="G33" s="1"/>
  <c r="L19"/>
  <c r="L17"/>
  <c r="L14"/>
  <c r="L12"/>
  <c r="L9"/>
  <c r="L21"/>
  <c r="L18"/>
  <c r="L15"/>
  <c r="L13"/>
  <c r="L11"/>
  <c r="E39" l="1"/>
  <c r="E40" s="1"/>
  <c r="K35"/>
  <c r="J38" s="1"/>
</calcChain>
</file>

<file path=xl/sharedStrings.xml><?xml version="1.0" encoding="utf-8"?>
<sst xmlns="http://schemas.openxmlformats.org/spreadsheetml/2006/main" count="70" uniqueCount="40">
  <si>
    <t>SPIDER TARTAR</t>
  </si>
  <si>
    <t>Quantitat</t>
  </si>
  <si>
    <t>Nre. pax</t>
  </si>
  <si>
    <t>Preu compra</t>
  </si>
  <si>
    <t xml:space="preserve">Productes / Elaboració </t>
  </si>
  <si>
    <t>Quant.</t>
  </si>
  <si>
    <t>Unitat</t>
  </si>
  <si>
    <t>Minva%</t>
  </si>
  <si>
    <t>Cost €</t>
  </si>
  <si>
    <t xml:space="preserve">Cost Mat. primera </t>
  </si>
  <si>
    <t xml:space="preserve">% Cost total Mat. primera </t>
  </si>
  <si>
    <t>Per a la ventresca de tonyina</t>
  </si>
  <si>
    <t>Ventresca de tonyina</t>
  </si>
  <si>
    <t>kg</t>
  </si>
  <si>
    <t xml:space="preserve">Per al Dashi Shoju </t>
  </si>
  <si>
    <t>Katsuobushi</t>
  </si>
  <si>
    <t>Kombu</t>
  </si>
  <si>
    <t>Aigua</t>
  </si>
  <si>
    <t xml:space="preserve">Salsa de soia </t>
  </si>
  <si>
    <r>
      <t xml:space="preserve">Suc de </t>
    </r>
    <r>
      <rPr>
        <i/>
        <sz val="10"/>
        <color indexed="8"/>
        <rFont val="Arial"/>
        <family val="2"/>
      </rPr>
      <t xml:space="preserve">yuzu </t>
    </r>
  </si>
  <si>
    <t xml:space="preserve">Per a l'amaniment per tartar </t>
  </si>
  <si>
    <t>Rovell d'ou pasteuritzat</t>
  </si>
  <si>
    <t xml:space="preserve">Mostassa de Dijon </t>
  </si>
  <si>
    <r>
      <t>Dashi Shoju</t>
    </r>
    <r>
      <rPr>
        <sz val="10"/>
        <color indexed="8"/>
        <rFont val="Arial"/>
        <family val="2"/>
      </rPr>
      <t xml:space="preserve"> (Elab. anterior )</t>
    </r>
  </si>
  <si>
    <t xml:space="preserve">Altres </t>
  </si>
  <si>
    <t xml:space="preserve">Caviar d'oscietra </t>
  </si>
  <si>
    <t>Total Matèria primera</t>
  </si>
  <si>
    <t xml:space="preserve">Preu compra </t>
  </si>
  <si>
    <t xml:space="preserve">Cost Altres </t>
  </si>
  <si>
    <t>Bol plàstic d'un sol ús</t>
  </si>
  <si>
    <t xml:space="preserve">Total Altres </t>
  </si>
  <si>
    <t>Cost  Mat. primera x ració</t>
  </si>
  <si>
    <t>Cost  Altres</t>
  </si>
  <si>
    <t xml:space="preserve">Total </t>
  </si>
  <si>
    <t>Preu net recomanat x ració  (25% mat. primera)</t>
  </si>
  <si>
    <t>Preu venda (10 % IVA)</t>
  </si>
  <si>
    <t xml:space="preserve">Preu net  </t>
  </si>
  <si>
    <t>Cost productes  %</t>
  </si>
  <si>
    <t xml:space="preserve">Diferència </t>
  </si>
  <si>
    <t>Marge %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</si>
</sst>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0.000"/>
  </numFmts>
  <fonts count="11">
    <font>
      <sz val="11"/>
      <color theme="1"/>
      <name val="Calibri"/>
      <family val="2"/>
      <scheme val="minor"/>
    </font>
    <font>
      <b/>
      <sz val="24"/>
      <color indexed="9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9A93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>
      <alignment horizontal="center"/>
    </xf>
    <xf numFmtId="0" fontId="3" fillId="2" borderId="4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9" fontId="3" fillId="2" borderId="0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vertical="center"/>
    </xf>
    <xf numFmtId="0" fontId="5" fillId="3" borderId="7" xfId="0" applyNumberFormat="1" applyFont="1" applyFill="1" applyBorder="1" applyAlignment="1" applyProtection="1">
      <alignment vertical="center"/>
    </xf>
    <xf numFmtId="0" fontId="5" fillId="3" borderId="8" xfId="0" applyNumberFormat="1" applyFont="1" applyFill="1" applyBorder="1" applyAlignment="1" applyProtection="1">
      <alignment vertical="center"/>
    </xf>
    <xf numFmtId="0" fontId="5" fillId="3" borderId="9" xfId="0" applyNumberFormat="1" applyFont="1" applyFill="1" applyBorder="1" applyAlignment="1" applyProtection="1">
      <alignment vertical="center"/>
    </xf>
    <xf numFmtId="0" fontId="5" fillId="3" borderId="10" xfId="0" applyNumberFormat="1" applyFont="1" applyFill="1" applyBorder="1" applyAlignment="1" applyProtection="1">
      <alignment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164" fontId="6" fillId="3" borderId="13" xfId="0" applyNumberFormat="1" applyFont="1" applyFill="1" applyBorder="1" applyAlignment="1" applyProtection="1">
      <alignment vertical="center"/>
    </xf>
    <xf numFmtId="0" fontId="6" fillId="3" borderId="8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4" fillId="4" borderId="8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/>
    <xf numFmtId="0" fontId="4" fillId="4" borderId="5" xfId="0" applyNumberFormat="1" applyFont="1" applyFill="1" applyBorder="1" applyAlignment="1" applyProtection="1">
      <alignment horizontal="center"/>
    </xf>
    <xf numFmtId="0" fontId="4" fillId="3" borderId="8" xfId="0" applyNumberFormat="1" applyFont="1" applyFill="1" applyBorder="1" applyAlignment="1" applyProtection="1">
      <alignment horizontal="center" vertical="center"/>
    </xf>
    <xf numFmtId="0" fontId="4" fillId="3" borderId="5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44" fontId="4" fillId="0" borderId="14" xfId="0" applyNumberFormat="1" applyFont="1" applyFill="1" applyBorder="1" applyAlignment="1" applyProtection="1">
      <alignment vertical="center"/>
    </xf>
    <xf numFmtId="2" fontId="4" fillId="0" borderId="8" xfId="0" applyNumberFormat="1" applyFont="1" applyFill="1" applyBorder="1" applyAlignment="1" applyProtection="1">
      <alignment vertical="center"/>
    </xf>
    <xf numFmtId="0" fontId="6" fillId="3" borderId="6" xfId="0" applyNumberFormat="1" applyFont="1" applyFill="1" applyBorder="1" applyAlignment="1" applyProtection="1"/>
    <xf numFmtId="0" fontId="6" fillId="3" borderId="7" xfId="0" applyNumberFormat="1" applyFont="1" applyFill="1" applyBorder="1" applyAlignment="1" applyProtection="1"/>
    <xf numFmtId="0" fontId="4" fillId="3" borderId="5" xfId="0" applyNumberFormat="1" applyFont="1" applyFill="1" applyBorder="1" applyAlignment="1" applyProtection="1">
      <alignment horizontal="center"/>
    </xf>
    <xf numFmtId="0" fontId="4" fillId="3" borderId="5" xfId="0" applyNumberFormat="1" applyFont="1" applyFill="1" applyBorder="1" applyAlignment="1" applyProtection="1"/>
    <xf numFmtId="164" fontId="4" fillId="0" borderId="14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/>
    <xf numFmtId="0" fontId="8" fillId="0" borderId="7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4" fillId="3" borderId="6" xfId="0" applyNumberFormat="1" applyFont="1" applyFill="1" applyBorder="1" applyAlignment="1" applyProtection="1"/>
    <xf numFmtId="0" fontId="4" fillId="3" borderId="7" xfId="0" applyNumberFormat="1" applyFont="1" applyFill="1" applyBorder="1" applyAlignment="1" applyProtection="1"/>
    <xf numFmtId="0" fontId="4" fillId="3" borderId="15" xfId="0" applyNumberFormat="1" applyFont="1" applyFill="1" applyBorder="1" applyAlignment="1" applyProtection="1">
      <alignment horizontal="center" vertical="center"/>
    </xf>
    <xf numFmtId="0" fontId="4" fillId="3" borderId="16" xfId="0" applyNumberFormat="1" applyFont="1" applyFill="1" applyBorder="1" applyAlignment="1" applyProtection="1">
      <alignment horizontal="center" vertical="center"/>
    </xf>
    <xf numFmtId="44" fontId="4" fillId="0" borderId="17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 wrapText="1"/>
    </xf>
    <xf numFmtId="44" fontId="5" fillId="5" borderId="18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164" fontId="3" fillId="2" borderId="8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3" borderId="19" xfId="0" applyNumberFormat="1" applyFont="1" applyFill="1" applyBorder="1" applyAlignment="1" applyProtection="1">
      <alignment horizontal="center" vertical="center"/>
    </xf>
    <xf numFmtId="0" fontId="4" fillId="3" borderId="20" xfId="0" applyNumberFormat="1" applyFont="1" applyFill="1" applyBorder="1" applyAlignment="1" applyProtection="1">
      <alignment horizontal="center" vertical="center"/>
    </xf>
    <xf numFmtId="44" fontId="4" fillId="3" borderId="21" xfId="0" applyNumberFormat="1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4" fillId="3" borderId="22" xfId="0" applyNumberFormat="1" applyFont="1" applyFill="1" applyBorder="1" applyAlignment="1" applyProtection="1">
      <alignment horizontal="center" vertical="center"/>
    </xf>
    <xf numFmtId="0" fontId="4" fillId="3" borderId="23" xfId="0" applyNumberFormat="1" applyFont="1" applyFill="1" applyBorder="1" applyAlignment="1" applyProtection="1">
      <alignment horizontal="center" vertical="center"/>
    </xf>
    <xf numFmtId="0" fontId="4" fillId="3" borderId="24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4" fillId="3" borderId="25" xfId="0" applyNumberFormat="1" applyFont="1" applyFill="1" applyBorder="1" applyAlignment="1" applyProtection="1">
      <alignment horizontal="center" vertical="center"/>
    </xf>
    <xf numFmtId="0" fontId="4" fillId="3" borderId="26" xfId="0" applyNumberFormat="1" applyFont="1" applyFill="1" applyBorder="1" applyAlignment="1" applyProtection="1">
      <alignment horizontal="center" vertical="center"/>
    </xf>
    <xf numFmtId="0" fontId="4" fillId="3" borderId="27" xfId="0" applyNumberFormat="1" applyFont="1" applyFill="1" applyBorder="1" applyAlignment="1" applyProtection="1">
      <alignment horizontal="center" vertical="center"/>
    </xf>
    <xf numFmtId="0" fontId="3" fillId="2" borderId="28" xfId="0" applyNumberFormat="1" applyFont="1" applyFill="1" applyBorder="1" applyAlignment="1" applyProtection="1">
      <alignment horizontal="left" vertical="center"/>
    </xf>
    <xf numFmtId="0" fontId="3" fillId="2" borderId="29" xfId="0" applyNumberFormat="1" applyFont="1" applyFill="1" applyBorder="1" applyAlignment="1" applyProtection="1">
      <alignment horizontal="left" vertical="center"/>
    </xf>
    <xf numFmtId="164" fontId="5" fillId="6" borderId="30" xfId="0" applyNumberFormat="1" applyFont="1" applyFill="1" applyBorder="1" applyAlignment="1" applyProtection="1">
      <alignment horizontal="center" vertical="center"/>
    </xf>
    <xf numFmtId="0" fontId="3" fillId="2" borderId="31" xfId="0" applyNumberFormat="1" applyFont="1" applyFill="1" applyBorder="1" applyAlignment="1" applyProtection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2" fontId="6" fillId="3" borderId="8" xfId="0" applyNumberFormat="1" applyFont="1" applyFill="1" applyBorder="1" applyAlignment="1" applyProtection="1">
      <alignment vertical="center"/>
    </xf>
    <xf numFmtId="2" fontId="6" fillId="6" borderId="6" xfId="0" applyNumberFormat="1" applyFont="1" applyFill="1" applyBorder="1" applyAlignment="1" applyProtection="1">
      <alignment vertical="center"/>
    </xf>
    <xf numFmtId="2" fontId="6" fillId="6" borderId="8" xfId="0" applyNumberFormat="1" applyFont="1" applyFill="1" applyBorder="1" applyAlignment="1" applyProtection="1">
      <alignment vertical="center"/>
    </xf>
    <xf numFmtId="17" fontId="4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center" vertical="center" wrapText="1"/>
    </xf>
    <xf numFmtId="164" fontId="6" fillId="6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 textRotation="91"/>
    </xf>
    <xf numFmtId="164" fontId="6" fillId="3" borderId="6" xfId="0" applyNumberFormat="1" applyFont="1" applyFill="1" applyBorder="1" applyAlignment="1" applyProtection="1">
      <alignment horizontal="center" vertical="center"/>
    </xf>
    <xf numFmtId="164" fontId="6" fillId="3" borderId="8" xfId="0" applyNumberFormat="1" applyFont="1" applyFill="1" applyBorder="1" applyAlignment="1" applyProtection="1">
      <alignment horizontal="center" vertical="center"/>
    </xf>
    <xf numFmtId="10" fontId="6" fillId="3" borderId="6" xfId="0" applyNumberFormat="1" applyFont="1" applyFill="1" applyBorder="1" applyAlignment="1" applyProtection="1">
      <alignment vertical="center"/>
    </xf>
    <xf numFmtId="10" fontId="6" fillId="3" borderId="8" xfId="0" applyNumberFormat="1" applyFont="1" applyFill="1" applyBorder="1" applyAlignment="1" applyProtection="1">
      <alignment vertical="center"/>
    </xf>
    <xf numFmtId="0" fontId="5" fillId="6" borderId="6" xfId="0" applyNumberFormat="1" applyFont="1" applyFill="1" applyBorder="1" applyAlignment="1" applyProtection="1">
      <alignment horizontal="center" vertical="center"/>
    </xf>
    <xf numFmtId="0" fontId="5" fillId="6" borderId="8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37</xdr:row>
      <xdr:rowOff>117475</xdr:rowOff>
    </xdr:from>
    <xdr:to>
      <xdr:col>8</xdr:col>
      <xdr:colOff>444500</xdr:colOff>
      <xdr:row>37</xdr:row>
      <xdr:rowOff>130175</xdr:rowOff>
    </xdr:to>
    <xdr:cxnSp macro="">
      <xdr:nvCxnSpPr>
        <xdr:cNvPr id="2" name="Conector recto de flecha 1"/>
        <xdr:cNvCxnSpPr/>
      </xdr:nvCxnSpPr>
      <xdr:spPr>
        <a:xfrm flipV="1">
          <a:off x="4705350" y="8518525"/>
          <a:ext cx="1911350" cy="127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35</xdr:row>
      <xdr:rowOff>88900</xdr:rowOff>
    </xdr:from>
    <xdr:to>
      <xdr:col>10</xdr:col>
      <xdr:colOff>333375</xdr:colOff>
      <xdr:row>36</xdr:row>
      <xdr:rowOff>152400</xdr:rowOff>
    </xdr:to>
    <xdr:cxnSp macro="">
      <xdr:nvCxnSpPr>
        <xdr:cNvPr id="3" name="Conector recto de flecha 2"/>
        <xdr:cNvCxnSpPr/>
      </xdr:nvCxnSpPr>
      <xdr:spPr>
        <a:xfrm>
          <a:off x="8048625" y="8089900"/>
          <a:ext cx="0" cy="263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171450</xdr:colOff>
      <xdr:row>2</xdr:row>
      <xdr:rowOff>76201</xdr:rowOff>
    </xdr:from>
    <xdr:to>
      <xdr:col>3</xdr:col>
      <xdr:colOff>409575</xdr:colOff>
      <xdr:row>4</xdr:row>
      <xdr:rowOff>137487</xdr:rowOff>
    </xdr:to>
    <xdr:pic>
      <xdr:nvPicPr>
        <xdr:cNvPr id="4" name="3 Imagen" descr="CaixaBank_La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759" t="38291" r="11720" b="41934"/>
        <a:stretch>
          <a:fillRect/>
        </a:stretch>
      </xdr:blipFill>
      <xdr:spPr>
        <a:xfrm>
          <a:off x="171450" y="457201"/>
          <a:ext cx="2524125" cy="461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showGridLines="0" tabSelected="1" workbookViewId="0">
      <selection activeCell="F6" sqref="F6"/>
    </sheetView>
  </sheetViews>
  <sheetFormatPr baseColWidth="10" defaultRowHeight="15"/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75" thickBot="1">
      <c r="E4" s="3" t="s">
        <v>1</v>
      </c>
      <c r="F4" s="4">
        <v>4</v>
      </c>
      <c r="G4" s="5"/>
      <c r="H4" s="3" t="s">
        <v>2</v>
      </c>
      <c r="I4" s="4">
        <v>4</v>
      </c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/>
      <c r="C6" s="5"/>
      <c r="D6" s="5"/>
      <c r="E6" s="5"/>
      <c r="F6" s="5"/>
      <c r="G6" s="5"/>
      <c r="H6" s="6" t="s">
        <v>3</v>
      </c>
      <c r="I6" s="6"/>
      <c r="J6" s="6"/>
      <c r="K6" s="5"/>
      <c r="L6" s="5"/>
    </row>
    <row r="7" spans="1:12" ht="39" thickBot="1">
      <c r="A7" s="7" t="s">
        <v>4</v>
      </c>
      <c r="B7" s="8"/>
      <c r="C7" s="8"/>
      <c r="D7" s="8"/>
      <c r="E7" s="9" t="s">
        <v>5</v>
      </c>
      <c r="F7" s="9" t="s">
        <v>6</v>
      </c>
      <c r="G7" s="10" t="s">
        <v>7</v>
      </c>
      <c r="H7" s="11" t="s">
        <v>5</v>
      </c>
      <c r="I7" s="11" t="s">
        <v>6</v>
      </c>
      <c r="J7" s="11" t="s">
        <v>8</v>
      </c>
      <c r="K7" s="12" t="s">
        <v>9</v>
      </c>
      <c r="L7" s="13" t="s">
        <v>10</v>
      </c>
    </row>
    <row r="8" spans="1:12">
      <c r="A8" s="14" t="s">
        <v>11</v>
      </c>
      <c r="B8" s="15"/>
      <c r="C8" s="15"/>
      <c r="D8" s="16"/>
      <c r="E8" s="17"/>
      <c r="F8" s="17"/>
      <c r="G8" s="18"/>
      <c r="H8" s="19"/>
      <c r="I8" s="20"/>
      <c r="J8" s="21"/>
      <c r="K8" s="22"/>
      <c r="L8" s="23"/>
    </row>
    <row r="9" spans="1:12">
      <c r="A9" s="24" t="s">
        <v>12</v>
      </c>
      <c r="B9" s="25"/>
      <c r="C9" s="25"/>
      <c r="D9" s="25"/>
      <c r="E9" s="26">
        <v>0.4</v>
      </c>
      <c r="F9" s="27" t="s">
        <v>13</v>
      </c>
      <c r="G9" s="28">
        <v>35</v>
      </c>
      <c r="H9" s="29">
        <v>1</v>
      </c>
      <c r="I9" s="30" t="s">
        <v>13</v>
      </c>
      <c r="J9" s="31">
        <v>45</v>
      </c>
      <c r="K9" s="32">
        <f>((E9*J9)/H9)*(1+(G9/100))</f>
        <v>24.3</v>
      </c>
      <c r="L9" s="33">
        <f>(K9*100)/K22</f>
        <v>18.353687522442669</v>
      </c>
    </row>
    <row r="10" spans="1:12">
      <c r="A10" s="34" t="s">
        <v>14</v>
      </c>
      <c r="B10" s="35"/>
      <c r="C10" s="35"/>
      <c r="D10" s="35"/>
      <c r="E10" s="36"/>
      <c r="F10" s="37"/>
      <c r="G10" s="36"/>
      <c r="H10" s="29"/>
      <c r="I10" s="30"/>
      <c r="J10" s="31"/>
      <c r="K10" s="38"/>
      <c r="L10" s="33"/>
    </row>
    <row r="11" spans="1:12">
      <c r="A11" s="39" t="s">
        <v>15</v>
      </c>
      <c r="B11" s="40"/>
      <c r="C11" s="40"/>
      <c r="D11" s="40"/>
      <c r="E11" s="28">
        <v>1E-3</v>
      </c>
      <c r="F11" s="27" t="s">
        <v>13</v>
      </c>
      <c r="G11" s="28">
        <v>0</v>
      </c>
      <c r="H11" s="29">
        <v>1</v>
      </c>
      <c r="I11" s="30" t="s">
        <v>13</v>
      </c>
      <c r="J11" s="31">
        <v>42</v>
      </c>
      <c r="K11" s="32">
        <f>((E11*J11)/H11)*(1+(G11/100))</f>
        <v>4.2000000000000003E-2</v>
      </c>
      <c r="L11" s="33">
        <f>(K11*100)/K22</f>
        <v>3.1722422878295978E-2</v>
      </c>
    </row>
    <row r="12" spans="1:12">
      <c r="A12" s="39" t="s">
        <v>16</v>
      </c>
      <c r="B12" s="40"/>
      <c r="C12" s="40"/>
      <c r="D12" s="40"/>
      <c r="E12" s="28">
        <v>4.7199999999999998E-4</v>
      </c>
      <c r="F12" s="27" t="s">
        <v>13</v>
      </c>
      <c r="G12" s="28">
        <v>0</v>
      </c>
      <c r="H12" s="29">
        <v>1</v>
      </c>
      <c r="I12" s="30" t="s">
        <v>13</v>
      </c>
      <c r="J12" s="31">
        <v>23.1</v>
      </c>
      <c r="K12" s="32">
        <f>((E12*J12)/H12)*(1+(G12/100))</f>
        <v>1.09032E-2</v>
      </c>
      <c r="L12" s="33">
        <f>(K12*100)/K22</f>
        <v>8.2351409792056351E-3</v>
      </c>
    </row>
    <row r="13" spans="1:12">
      <c r="A13" s="41" t="s">
        <v>17</v>
      </c>
      <c r="B13" s="42"/>
      <c r="C13" s="42"/>
      <c r="D13" s="42"/>
      <c r="E13" s="28">
        <v>2.96E-3</v>
      </c>
      <c r="F13" s="27" t="s">
        <v>13</v>
      </c>
      <c r="G13" s="28">
        <v>0</v>
      </c>
      <c r="H13" s="29">
        <v>1</v>
      </c>
      <c r="I13" s="30" t="s">
        <v>13</v>
      </c>
      <c r="J13" s="31">
        <v>0.3</v>
      </c>
      <c r="K13" s="32">
        <f>((E13*J13)/H13)*(1+(G13/100))</f>
        <v>8.879999999999999E-4</v>
      </c>
      <c r="L13" s="33">
        <f>(K13*100)/K22</f>
        <v>6.7070265514111477E-4</v>
      </c>
    </row>
    <row r="14" spans="1:12">
      <c r="A14" s="24" t="s">
        <v>18</v>
      </c>
      <c r="B14" s="25"/>
      <c r="C14" s="25"/>
      <c r="D14" s="25"/>
      <c r="E14" s="26">
        <v>7.8799999999999999E-3</v>
      </c>
      <c r="F14" s="27" t="s">
        <v>13</v>
      </c>
      <c r="G14" s="28">
        <v>0</v>
      </c>
      <c r="H14" s="29">
        <v>1</v>
      </c>
      <c r="I14" s="30" t="s">
        <v>13</v>
      </c>
      <c r="J14" s="31">
        <v>3</v>
      </c>
      <c r="K14" s="32">
        <f>((E14*J14)/H14)*(1+(G14/100))</f>
        <v>2.3640000000000001E-2</v>
      </c>
      <c r="L14" s="33">
        <f>(K14*100)/K22</f>
        <v>1.7855192305783738E-2</v>
      </c>
    </row>
    <row r="15" spans="1:12">
      <c r="A15" s="24" t="s">
        <v>19</v>
      </c>
      <c r="B15" s="25"/>
      <c r="C15" s="25"/>
      <c r="D15" s="25"/>
      <c r="E15" s="28">
        <v>2.9599999999999998E-4</v>
      </c>
      <c r="F15" s="27" t="s">
        <v>13</v>
      </c>
      <c r="G15" s="28">
        <v>0</v>
      </c>
      <c r="H15" s="29">
        <v>1</v>
      </c>
      <c r="I15" s="30" t="s">
        <v>13</v>
      </c>
      <c r="J15" s="31">
        <v>0</v>
      </c>
      <c r="K15" s="32">
        <f>((E15*J15)/H15)*(1+(G15/100))</f>
        <v>0</v>
      </c>
      <c r="L15" s="33">
        <f>(K15*100)/K22</f>
        <v>0</v>
      </c>
    </row>
    <row r="16" spans="1:12">
      <c r="A16" s="34" t="s">
        <v>20</v>
      </c>
      <c r="B16" s="35"/>
      <c r="C16" s="35"/>
      <c r="D16" s="35"/>
      <c r="E16" s="36"/>
      <c r="F16" s="37"/>
      <c r="G16" s="36"/>
      <c r="H16" s="29"/>
      <c r="I16" s="30"/>
      <c r="J16" s="31"/>
      <c r="K16" s="38"/>
      <c r="L16" s="33"/>
    </row>
    <row r="17" spans="1:12">
      <c r="A17" s="24" t="s">
        <v>21</v>
      </c>
      <c r="B17" s="25"/>
      <c r="C17" s="43"/>
      <c r="D17" s="43"/>
      <c r="E17" s="28">
        <v>1.9599999999999999E-3</v>
      </c>
      <c r="F17" s="27" t="s">
        <v>13</v>
      </c>
      <c r="G17" s="28">
        <v>0</v>
      </c>
      <c r="H17" s="29">
        <v>1</v>
      </c>
      <c r="I17" s="30" t="s">
        <v>13</v>
      </c>
      <c r="J17" s="31">
        <v>5.29</v>
      </c>
      <c r="K17" s="32">
        <f>((E17*J17)/H17)*(1+(G17/100))</f>
        <v>1.03684E-2</v>
      </c>
      <c r="L17" s="33">
        <f>(K17*100)/K22</f>
        <v>7.8312087945553322E-3</v>
      </c>
    </row>
    <row r="18" spans="1:12">
      <c r="A18" s="24" t="s">
        <v>22</v>
      </c>
      <c r="B18" s="25"/>
      <c r="C18" s="25"/>
      <c r="D18" s="25"/>
      <c r="E18" s="28">
        <v>1.9599999999999999E-3</v>
      </c>
      <c r="F18" s="27" t="s">
        <v>13</v>
      </c>
      <c r="G18" s="28">
        <v>0</v>
      </c>
      <c r="H18" s="29">
        <v>1</v>
      </c>
      <c r="I18" s="30" t="s">
        <v>13</v>
      </c>
      <c r="J18" s="31">
        <v>5.44</v>
      </c>
      <c r="K18" s="32">
        <f>((E18*J18)/H18)*(1+(G18/100))</f>
        <v>1.0662400000000001E-2</v>
      </c>
      <c r="L18" s="33">
        <f>(K18*100)/K22</f>
        <v>8.0532657547034044E-3</v>
      </c>
    </row>
    <row r="19" spans="1:12">
      <c r="A19" s="39" t="s">
        <v>23</v>
      </c>
      <c r="B19" s="40"/>
      <c r="C19" s="40"/>
      <c r="D19" s="40"/>
      <c r="E19" s="28">
        <v>2.0039999999999999E-2</v>
      </c>
      <c r="F19" s="27" t="s">
        <v>13</v>
      </c>
      <c r="G19" s="28">
        <v>0</v>
      </c>
      <c r="H19" s="29">
        <v>1</v>
      </c>
      <c r="I19" s="30" t="s">
        <v>13</v>
      </c>
      <c r="J19" s="31">
        <v>0</v>
      </c>
      <c r="K19" s="32">
        <f>((E19*J19)/H19)*(1+(G19/100))</f>
        <v>0</v>
      </c>
      <c r="L19" s="33">
        <f>(K19*100)/K22</f>
        <v>0</v>
      </c>
    </row>
    <row r="20" spans="1:12">
      <c r="A20" s="44" t="s">
        <v>24</v>
      </c>
      <c r="B20" s="45"/>
      <c r="C20" s="45"/>
      <c r="D20" s="45"/>
      <c r="E20" s="36"/>
      <c r="F20" s="37"/>
      <c r="G20" s="36"/>
      <c r="H20" s="29"/>
      <c r="I20" s="30"/>
      <c r="J20" s="31"/>
      <c r="K20" s="38"/>
      <c r="L20" s="33"/>
    </row>
    <row r="21" spans="1:12" ht="15.75" thickBot="1">
      <c r="A21" s="24" t="s">
        <v>25</v>
      </c>
      <c r="B21" s="25"/>
      <c r="C21" s="25"/>
      <c r="D21" s="25"/>
      <c r="E21" s="28">
        <v>0.12</v>
      </c>
      <c r="F21" s="27" t="s">
        <v>13</v>
      </c>
      <c r="G21" s="28">
        <v>0</v>
      </c>
      <c r="H21" s="46">
        <v>1</v>
      </c>
      <c r="I21" s="30" t="s">
        <v>13</v>
      </c>
      <c r="J21" s="47">
        <v>900</v>
      </c>
      <c r="K21" s="48">
        <f>((E21*J21)/H21)*(1+(G21/100))</f>
        <v>108</v>
      </c>
      <c r="L21" s="33">
        <f>(K21*100)/K22</f>
        <v>81.571944544189648</v>
      </c>
    </row>
    <row r="22" spans="1:12" ht="15.75" thickBot="1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50">
        <f>SUM(K9:K21)</f>
        <v>132.39846199999999</v>
      </c>
      <c r="L22" s="5"/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51"/>
      <c r="B24" s="51"/>
      <c r="C24" s="51"/>
      <c r="D24" s="51"/>
      <c r="E24" s="51"/>
      <c r="F24" s="51"/>
      <c r="G24" s="51"/>
      <c r="H24" s="52" t="s">
        <v>27</v>
      </c>
      <c r="I24" s="52"/>
      <c r="J24" s="52"/>
      <c r="K24" s="53"/>
      <c r="L24" s="5"/>
    </row>
    <row r="25" spans="1:12" ht="15.75" thickBot="1">
      <c r="A25" s="52" t="s">
        <v>24</v>
      </c>
      <c r="B25" s="52"/>
      <c r="C25" s="52"/>
      <c r="D25" s="52"/>
      <c r="E25" s="54" t="s">
        <v>5</v>
      </c>
      <c r="F25" s="54" t="s">
        <v>6</v>
      </c>
      <c r="G25" s="10" t="s">
        <v>7</v>
      </c>
      <c r="H25" s="55" t="s">
        <v>5</v>
      </c>
      <c r="I25" s="55" t="s">
        <v>6</v>
      </c>
      <c r="J25" s="55" t="s">
        <v>8</v>
      </c>
      <c r="K25" s="56" t="s">
        <v>28</v>
      </c>
      <c r="L25" s="5"/>
    </row>
    <row r="26" spans="1:12">
      <c r="A26" s="57" t="s">
        <v>29</v>
      </c>
      <c r="B26" s="58"/>
      <c r="C26" s="58"/>
      <c r="D26" s="58"/>
      <c r="E26" s="59">
        <v>1</v>
      </c>
      <c r="F26" s="60" t="s">
        <v>6</v>
      </c>
      <c r="G26" s="61">
        <v>0</v>
      </c>
      <c r="H26" s="62">
        <v>50</v>
      </c>
      <c r="I26" s="63" t="s">
        <v>6</v>
      </c>
      <c r="J26" s="64">
        <v>4</v>
      </c>
      <c r="K26" s="65">
        <f>((E26*J26)/H26)*(1+(G26/100))</f>
        <v>0.08</v>
      </c>
      <c r="L26" s="5"/>
    </row>
    <row r="27" spans="1:12">
      <c r="A27" s="57"/>
      <c r="B27" s="58"/>
      <c r="C27" s="58"/>
      <c r="D27" s="58"/>
      <c r="E27" s="66">
        <v>0</v>
      </c>
      <c r="F27" s="67"/>
      <c r="G27" s="68">
        <v>0</v>
      </c>
      <c r="H27" s="69">
        <v>1</v>
      </c>
      <c r="I27" s="70"/>
      <c r="J27" s="71">
        <v>0</v>
      </c>
      <c r="K27" s="65">
        <f>((E27*J27)/H27)*(1+(G27/100))</f>
        <v>0</v>
      </c>
      <c r="L27" s="5"/>
    </row>
    <row r="28" spans="1:12" ht="15.75" thickBot="1">
      <c r="A28" s="57"/>
      <c r="B28" s="58"/>
      <c r="C28" s="58"/>
      <c r="D28" s="58"/>
      <c r="E28" s="72">
        <v>0</v>
      </c>
      <c r="F28" s="73"/>
      <c r="G28" s="74">
        <v>0</v>
      </c>
      <c r="H28" s="75">
        <v>1</v>
      </c>
      <c r="I28" s="76"/>
      <c r="J28" s="77">
        <v>0</v>
      </c>
      <c r="K28" s="65">
        <f>((E28*J28)/H28)*(1+(G28/100))</f>
        <v>0</v>
      </c>
      <c r="L28" s="5"/>
    </row>
    <row r="29" spans="1:12">
      <c r="A29" s="78" t="s">
        <v>30</v>
      </c>
      <c r="B29" s="78"/>
      <c r="C29" s="78"/>
      <c r="D29" s="78"/>
      <c r="E29" s="78"/>
      <c r="F29" s="78"/>
      <c r="G29" s="78"/>
      <c r="H29" s="78"/>
      <c r="I29" s="78"/>
      <c r="J29" s="79"/>
      <c r="K29" s="80">
        <f>SUM(K26:K28)</f>
        <v>0.08</v>
      </c>
      <c r="L29" s="5"/>
    </row>
    <row r="30" spans="1:1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81" t="s">
        <v>31</v>
      </c>
      <c r="B31" s="81"/>
      <c r="C31" s="81"/>
      <c r="D31" s="81"/>
      <c r="E31" s="81"/>
      <c r="F31" s="81"/>
      <c r="G31" s="82">
        <f>K22/4+K29</f>
        <v>33.179615499999997</v>
      </c>
      <c r="H31" s="83"/>
      <c r="I31" s="5"/>
      <c r="J31" s="5"/>
      <c r="K31" s="5"/>
      <c r="L31" s="5"/>
    </row>
    <row r="32" spans="1:12">
      <c r="A32" s="81" t="s">
        <v>32</v>
      </c>
      <c r="B32" s="81"/>
      <c r="C32" s="81"/>
      <c r="D32" s="81"/>
      <c r="E32" s="81"/>
      <c r="F32" s="81"/>
      <c r="G32" s="82">
        <f>+K29</f>
        <v>0.08</v>
      </c>
      <c r="H32" s="83"/>
      <c r="I32" s="5"/>
      <c r="J32" s="5"/>
      <c r="K32" s="5"/>
      <c r="L32" s="5"/>
    </row>
    <row r="33" spans="1:12">
      <c r="A33" s="81" t="s">
        <v>33</v>
      </c>
      <c r="B33" s="81"/>
      <c r="C33" s="81"/>
      <c r="D33" s="81"/>
      <c r="E33" s="81"/>
      <c r="F33" s="81"/>
      <c r="G33" s="84">
        <f>SUM(G31:H32)</f>
        <v>33.259615499999995</v>
      </c>
      <c r="H33" s="85"/>
      <c r="I33" s="5"/>
      <c r="J33" s="5"/>
      <c r="K33" s="5"/>
      <c r="L33" s="5"/>
    </row>
    <row r="34" spans="1:1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86"/>
    </row>
    <row r="35" spans="1:12">
      <c r="A35" s="87" t="s">
        <v>34</v>
      </c>
      <c r="B35" s="87"/>
      <c r="C35" s="87"/>
      <c r="D35" s="87"/>
      <c r="E35" s="87"/>
      <c r="F35" s="87"/>
      <c r="G35" s="87"/>
      <c r="H35" s="87"/>
      <c r="I35" s="87"/>
      <c r="J35" s="87"/>
      <c r="K35" s="88">
        <f>G33/0.25</f>
        <v>133.03846199999998</v>
      </c>
      <c r="L35" s="89"/>
    </row>
    <row r="36" spans="1:12">
      <c r="A36" s="90"/>
      <c r="B36" s="90"/>
      <c r="C36" s="90"/>
      <c r="D36" s="90"/>
      <c r="E36" s="90"/>
      <c r="F36" s="90"/>
      <c r="G36" s="90"/>
      <c r="H36" s="90"/>
      <c r="I36" s="90"/>
      <c r="J36" s="51"/>
      <c r="K36" s="51"/>
      <c r="L36" s="51"/>
    </row>
    <row r="37" spans="1:12">
      <c r="A37" s="91" t="s">
        <v>35</v>
      </c>
      <c r="B37" s="91"/>
      <c r="C37" s="91"/>
      <c r="D37" s="91"/>
      <c r="E37" s="82">
        <v>120</v>
      </c>
      <c r="F37" s="83"/>
      <c r="G37" s="5"/>
      <c r="H37" s="5"/>
      <c r="I37" s="90"/>
      <c r="J37" s="51"/>
      <c r="K37" s="51"/>
      <c r="L37" s="51"/>
    </row>
    <row r="38" spans="1:12">
      <c r="A38" s="91" t="s">
        <v>36</v>
      </c>
      <c r="B38" s="91"/>
      <c r="C38" s="91"/>
      <c r="D38" s="91"/>
      <c r="E38" s="82">
        <f>E37-E37*0.1</f>
        <v>108</v>
      </c>
      <c r="F38" s="83"/>
      <c r="G38" s="5"/>
      <c r="H38" s="5"/>
      <c r="I38" s="90"/>
      <c r="J38" s="92">
        <f>E38-K35</f>
        <v>-25.038461999999981</v>
      </c>
      <c r="K38" s="93"/>
      <c r="L38" s="5"/>
    </row>
    <row r="39" spans="1:12">
      <c r="A39" s="91" t="s">
        <v>37</v>
      </c>
      <c r="B39" s="91"/>
      <c r="C39" s="91"/>
      <c r="D39" s="91"/>
      <c r="E39" s="94">
        <f>G33/E38</f>
        <v>0.30795940277777772</v>
      </c>
      <c r="F39" s="95"/>
      <c r="G39" s="5"/>
      <c r="H39" s="5"/>
      <c r="I39" s="90"/>
      <c r="J39" s="96" t="s">
        <v>38</v>
      </c>
      <c r="K39" s="97"/>
      <c r="L39" s="5"/>
    </row>
    <row r="40" spans="1:12">
      <c r="A40" s="91" t="s">
        <v>39</v>
      </c>
      <c r="B40" s="91"/>
      <c r="C40" s="91"/>
      <c r="D40" s="91"/>
      <c r="E40" s="94">
        <f>1-E39</f>
        <v>0.69204059722222233</v>
      </c>
      <c r="F40" s="95"/>
      <c r="G40" s="5"/>
      <c r="H40" s="5"/>
      <c r="I40" s="90"/>
      <c r="J40" s="51"/>
      <c r="K40" s="51"/>
      <c r="L40" s="51"/>
    </row>
    <row r="41" spans="1:12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</row>
  </sheetData>
  <mergeCells count="41">
    <mergeCell ref="A39:D39"/>
    <mergeCell ref="E39:F39"/>
    <mergeCell ref="J39:K39"/>
    <mergeCell ref="A40:D40"/>
    <mergeCell ref="E40:F40"/>
    <mergeCell ref="A35:J35"/>
    <mergeCell ref="A37:D37"/>
    <mergeCell ref="E37:F37"/>
    <mergeCell ref="A38:D38"/>
    <mergeCell ref="E38:F38"/>
    <mergeCell ref="J38:K38"/>
    <mergeCell ref="A31:F31"/>
    <mergeCell ref="G31:H31"/>
    <mergeCell ref="A32:F32"/>
    <mergeCell ref="G32:H32"/>
    <mergeCell ref="A33:F33"/>
    <mergeCell ref="G33:H33"/>
    <mergeCell ref="H24:J24"/>
    <mergeCell ref="A25:D25"/>
    <mergeCell ref="A26:D26"/>
    <mergeCell ref="A27:D27"/>
    <mergeCell ref="A28:D28"/>
    <mergeCell ref="A29:J29"/>
    <mergeCell ref="A17:B17"/>
    <mergeCell ref="A18:D18"/>
    <mergeCell ref="A19:D19"/>
    <mergeCell ref="A20:D20"/>
    <mergeCell ref="A21:D21"/>
    <mergeCell ref="A22:J22"/>
    <mergeCell ref="A11:D11"/>
    <mergeCell ref="A12:D12"/>
    <mergeCell ref="A13:D13"/>
    <mergeCell ref="A14:D14"/>
    <mergeCell ref="A15:D15"/>
    <mergeCell ref="A16:D16"/>
    <mergeCell ref="A1:L2"/>
    <mergeCell ref="H6:J6"/>
    <mergeCell ref="A7:D7"/>
    <mergeCell ref="A8:D8"/>
    <mergeCell ref="A9:D9"/>
    <mergeCell ref="A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Angel</cp:lastModifiedBy>
  <dcterms:created xsi:type="dcterms:W3CDTF">2019-01-23T14:32:34Z</dcterms:created>
  <dcterms:modified xsi:type="dcterms:W3CDTF">2019-01-23T14:39:23Z</dcterms:modified>
</cp:coreProperties>
</file>